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055" windowHeight="7365" activeTab="0"/>
  </bookViews>
  <sheets>
    <sheet name="Instructions" sheetId="1" r:id="rId1"/>
    <sheet name="Com#1" sheetId="2" r:id="rId2"/>
    <sheet name="Com#2" sheetId="3" r:id="rId3"/>
    <sheet name="Com#3" sheetId="4" r:id="rId4"/>
    <sheet name="Metrics" sheetId="5" r:id="rId5"/>
    <sheet name="AA-Assessment" sheetId="6" r:id="rId6"/>
    <sheet name="E&amp;RTypes" sheetId="7" state="hidden" r:id="rId7"/>
    <sheet name="RapidSpList" sheetId="8" state="hidden" r:id="rId8"/>
    <sheet name="CoverClasses" sheetId="9" state="hidden" r:id="rId9"/>
    <sheet name="Criteria" sheetId="10" state="hidden" r:id="rId10"/>
    <sheet name="LogAsess" sheetId="11" state="hidden" r:id="rId11"/>
  </sheets>
  <definedNames>
    <definedName name="_xlfn.AVERAGEIF" hidden="1">#NAME?</definedName>
    <definedName name="CoverClass">'CoverClasses'!$A$3:$A$9</definedName>
    <definedName name="ERTypes">'E&amp;RTypes'!$A$3:$A$16</definedName>
    <definedName name="_xlnm.Print_Area" localSheetId="0">'Instructions'!$A$1:$K$40</definedName>
    <definedName name="_xlnm.Print_Titles" localSheetId="1">'Com#1'!$5:$5</definedName>
    <definedName name="_xlnm.Print_Titles" localSheetId="2">'Com#2'!$5:$5</definedName>
    <definedName name="_xlnm.Print_Titles" localSheetId="3">'Com#3'!$5:$5</definedName>
    <definedName name="RapidSpList">'RapidSpList'!$A$2:$A$291</definedName>
  </definedNames>
  <calcPr fullCalcOnLoad="1"/>
</workbook>
</file>

<file path=xl/sharedStrings.xml><?xml version="1.0" encoding="utf-8"?>
<sst xmlns="http://schemas.openxmlformats.org/spreadsheetml/2006/main" count="2339" uniqueCount="764">
  <si>
    <t>Calamagrostis canadensis</t>
  </si>
  <si>
    <t>Carex stricta</t>
  </si>
  <si>
    <t>Sagittaria latifolia</t>
  </si>
  <si>
    <t>Zizania palustris</t>
  </si>
  <si>
    <t>SciName</t>
  </si>
  <si>
    <t>Common Name Milburn</t>
  </si>
  <si>
    <t>MN_nativity</t>
  </si>
  <si>
    <t>MN C-value2</t>
  </si>
  <si>
    <t>Rapid FQA Stratum</t>
  </si>
  <si>
    <t>Abies balsamea</t>
  </si>
  <si>
    <t>Native</t>
  </si>
  <si>
    <t>Tree</t>
  </si>
  <si>
    <t>Acer negundo</t>
  </si>
  <si>
    <t>Acer saccharinum</t>
  </si>
  <si>
    <t>Acer spicatum</t>
  </si>
  <si>
    <t>Achillea millefolium</t>
  </si>
  <si>
    <t>Herb</t>
  </si>
  <si>
    <t>Acorus americanus</t>
  </si>
  <si>
    <t>Adiantum pedatum</t>
  </si>
  <si>
    <t>Agrostis gigantea</t>
  </si>
  <si>
    <t>Introduced</t>
  </si>
  <si>
    <t>Alisma subcordatum</t>
  </si>
  <si>
    <t>Alisma triviale</t>
  </si>
  <si>
    <t>Alliaria petiolata</t>
  </si>
  <si>
    <t>Shrub</t>
  </si>
  <si>
    <t>Ambrosia artemisiifolia</t>
  </si>
  <si>
    <t>Amorpha fruticosa</t>
  </si>
  <si>
    <t>Amphicarpaea bracteata</t>
  </si>
  <si>
    <t>Andropogon gerardii</t>
  </si>
  <si>
    <t>Anemone canadensis</t>
  </si>
  <si>
    <t>Angelica atropurpurea</t>
  </si>
  <si>
    <t>Apocynum cannabinum</t>
  </si>
  <si>
    <t>Aralia nudicaulis</t>
  </si>
  <si>
    <t>Silverweed</t>
  </si>
  <si>
    <t>Arisaema triphyllum</t>
  </si>
  <si>
    <t>Beckmannia syzigachne</t>
  </si>
  <si>
    <t>Bidens cernua</t>
  </si>
  <si>
    <t>Boehmeria cylindrica</t>
  </si>
  <si>
    <t>Brasenia schreberi</t>
  </si>
  <si>
    <t>Watershield</t>
  </si>
  <si>
    <t>Aquatic</t>
  </si>
  <si>
    <t>Bromus inermis</t>
  </si>
  <si>
    <t>Bluejoint</t>
  </si>
  <si>
    <t>Calla palustris</t>
  </si>
  <si>
    <t>Calystegia sepium</t>
  </si>
  <si>
    <t>Campanula aparinoides</t>
  </si>
  <si>
    <t>Carex atherodes</t>
  </si>
  <si>
    <t>Carex comosa</t>
  </si>
  <si>
    <t>Carex interior</t>
  </si>
  <si>
    <t>Carex intumescens</t>
  </si>
  <si>
    <t>Carex lacustris</t>
  </si>
  <si>
    <t>Carex oligosperma</t>
  </si>
  <si>
    <t>Carex pellita</t>
  </si>
  <si>
    <t>Carex utriculata</t>
  </si>
  <si>
    <t>Carex vulpinoidea</t>
  </si>
  <si>
    <t>Ceratophyllum demersum</t>
  </si>
  <si>
    <t>Leatherleaf</t>
  </si>
  <si>
    <t>Chelone glabra</t>
  </si>
  <si>
    <t>Cicuta bulbifera</t>
  </si>
  <si>
    <t>Cicuta maculata</t>
  </si>
  <si>
    <t>Cirsium arvense</t>
  </si>
  <si>
    <t>Cirsium muticum</t>
  </si>
  <si>
    <t>Clematis virginiana</t>
  </si>
  <si>
    <t>Woody Vine</t>
  </si>
  <si>
    <t>Clintonia borealis</t>
  </si>
  <si>
    <t>Comarum palustre</t>
  </si>
  <si>
    <t>Coptis trifolia</t>
  </si>
  <si>
    <t>Cornus canadensis</t>
  </si>
  <si>
    <t>Cornus racemosa</t>
  </si>
  <si>
    <t>Cryptotaenia canadensis</t>
  </si>
  <si>
    <t>Cypripedium reginae</t>
  </si>
  <si>
    <t>Dioscorea villosa</t>
  </si>
  <si>
    <t>Doellingeria umbellata</t>
  </si>
  <si>
    <t>Dryopteris carthusiana</t>
  </si>
  <si>
    <t>Dryopteris cristata</t>
  </si>
  <si>
    <t>Dulichium arundinaceum</t>
  </si>
  <si>
    <t>Echinochloa crus-galli</t>
  </si>
  <si>
    <t>Echinocystis lobata</t>
  </si>
  <si>
    <t>Eleocharis obtusa</t>
  </si>
  <si>
    <t>Eleocharis palustris</t>
  </si>
  <si>
    <t>Elodea canadensis</t>
  </si>
  <si>
    <t>Elymus virginicus</t>
  </si>
  <si>
    <t>Epilobium leptophyllum</t>
  </si>
  <si>
    <t>Equisetum arvense</t>
  </si>
  <si>
    <t>Equisetum fluviatile</t>
  </si>
  <si>
    <t>Euthamia graminifolia</t>
  </si>
  <si>
    <t>Fragaria virginiana</t>
  </si>
  <si>
    <t>Frangula alnus</t>
  </si>
  <si>
    <t>Fraxinus nigra</t>
  </si>
  <si>
    <t>Fraxinus pennsylvanica</t>
  </si>
  <si>
    <t>Galium aparine</t>
  </si>
  <si>
    <t>Gaultheria hispidula</t>
  </si>
  <si>
    <t>Gentiana andrewsii</t>
  </si>
  <si>
    <t>Geranium maculatum</t>
  </si>
  <si>
    <t>Glyceria borealis</t>
  </si>
  <si>
    <t>Glyceria canadensis</t>
  </si>
  <si>
    <t>Glyceria striata</t>
  </si>
  <si>
    <t>Gymnocarpium dryopteris</t>
  </si>
  <si>
    <t>Hackelia virginiana</t>
  </si>
  <si>
    <t>Helianthus giganteus</t>
  </si>
  <si>
    <t>Helianthus grosseserratus</t>
  </si>
  <si>
    <t>Heracleum maximum</t>
  </si>
  <si>
    <t>Heuchera richardsonii</t>
  </si>
  <si>
    <t>Hydrophyllum virginianum</t>
  </si>
  <si>
    <t>Hypoxis hirsuta</t>
  </si>
  <si>
    <t>Ilex verticillata</t>
  </si>
  <si>
    <t>Impatiens capensis</t>
  </si>
  <si>
    <t>Iris versicolor</t>
  </si>
  <si>
    <t>Kalmia polifolia</t>
  </si>
  <si>
    <t>Lactuca serriola</t>
  </si>
  <si>
    <t>Laportea canadensis</t>
  </si>
  <si>
    <t>Larix laricina</t>
  </si>
  <si>
    <t>Lathyrus palustris</t>
  </si>
  <si>
    <t>Lathyrus venosus</t>
  </si>
  <si>
    <t>Leersia oryzoides</t>
  </si>
  <si>
    <t>Lemna minor</t>
  </si>
  <si>
    <t>Lemna trisulca</t>
  </si>
  <si>
    <t>Lobelia kalmii</t>
  </si>
  <si>
    <t>Lobelia spicata</t>
  </si>
  <si>
    <t>Lycopus americanus</t>
  </si>
  <si>
    <t>Lycopus uniflorus</t>
  </si>
  <si>
    <t>Lysimachia ciliata</t>
  </si>
  <si>
    <t>Lysimachia thyrsiflora</t>
  </si>
  <si>
    <t>Lythrum salicaria</t>
  </si>
  <si>
    <t>Maianthemum canadense</t>
  </si>
  <si>
    <t>Maianthemum stellatum</t>
  </si>
  <si>
    <t>Maianthemum trifolium</t>
  </si>
  <si>
    <t>Matteuccia struthiopteris</t>
  </si>
  <si>
    <t>Menispermum canadense</t>
  </si>
  <si>
    <t>Mentha arvensis</t>
  </si>
  <si>
    <t>Menyanthes trifoliata</t>
  </si>
  <si>
    <t>Mertensia virginica</t>
  </si>
  <si>
    <t>Mitella nuda</t>
  </si>
  <si>
    <t>Monotropa uniflora</t>
  </si>
  <si>
    <t>Muhlenbergia richardsonis</t>
  </si>
  <si>
    <t>Myrica gale</t>
  </si>
  <si>
    <t>Najas flexilis</t>
  </si>
  <si>
    <t>Nelumbo lutea</t>
  </si>
  <si>
    <t>Nymphaea odorata</t>
  </si>
  <si>
    <t>Onoclea sensibilis</t>
  </si>
  <si>
    <t>Orthilia secunda</t>
  </si>
  <si>
    <t>Osmorhiza claytonii</t>
  </si>
  <si>
    <t>Parnassia glauca</t>
  </si>
  <si>
    <t>Parnassia palustris</t>
  </si>
  <si>
    <t>Pedicularis lanceolata</t>
  </si>
  <si>
    <t>Penthorum sedoides</t>
  </si>
  <si>
    <t>Phalaris arundinacea</t>
  </si>
  <si>
    <t>Phragmites australis</t>
  </si>
  <si>
    <t>Physocarpus opulifolius</t>
  </si>
  <si>
    <t>Picea glauca</t>
  </si>
  <si>
    <t>Picea mariana</t>
  </si>
  <si>
    <t>Pinus strobus</t>
  </si>
  <si>
    <t>Poa palustris</t>
  </si>
  <si>
    <t>Aquatic, Herb</t>
  </si>
  <si>
    <t>Pontederia cordata</t>
  </si>
  <si>
    <t>Pickerelweed</t>
  </si>
  <si>
    <t>Populus tremuloides</t>
  </si>
  <si>
    <t>Potamogeton amplifolius</t>
  </si>
  <si>
    <t>Potamogeton crispus</t>
  </si>
  <si>
    <t>Potamogeton natans</t>
  </si>
  <si>
    <t>Potamogeton zosteriformis</t>
  </si>
  <si>
    <t>Pycnanthemum virginianum</t>
  </si>
  <si>
    <t>Quercus rubra</t>
  </si>
  <si>
    <t>Ranunculus flabellaris</t>
  </si>
  <si>
    <t>Ranunculus longirostris</t>
  </si>
  <si>
    <t>Rhamnus alnifolia</t>
  </si>
  <si>
    <t>Rhamnus cathartica</t>
  </si>
  <si>
    <t>Ribes americanum</t>
  </si>
  <si>
    <t>Sagittaria rigida</t>
  </si>
  <si>
    <t>Salix amygdaloides</t>
  </si>
  <si>
    <t>Salix bebbiana</t>
  </si>
  <si>
    <t>Salix candida</t>
  </si>
  <si>
    <t>Salix discolor</t>
  </si>
  <si>
    <t>Salix interior</t>
  </si>
  <si>
    <t>Salix nigra</t>
  </si>
  <si>
    <t>Salix petiolaris</t>
  </si>
  <si>
    <t>Sanguinaria canadensis</t>
  </si>
  <si>
    <t>Bloodroot</t>
  </si>
  <si>
    <t>Schoenoplectus fluviatilis</t>
  </si>
  <si>
    <t>Schoenoplectus pungens</t>
  </si>
  <si>
    <t>Schoenoplectus tabernaemontani</t>
  </si>
  <si>
    <t>Scirpus cyperinus</t>
  </si>
  <si>
    <t>Scolochloa festucacea</t>
  </si>
  <si>
    <t>Scutellaria galericulata</t>
  </si>
  <si>
    <t>Scutellaria lateriflora</t>
  </si>
  <si>
    <t>Sicyos angulatus</t>
  </si>
  <si>
    <t>Sium suave</t>
  </si>
  <si>
    <t>Solidago canadensis</t>
  </si>
  <si>
    <t>Solidago gigantea</t>
  </si>
  <si>
    <t>Sonchus arvensis</t>
  </si>
  <si>
    <t>Sorbus americana</t>
  </si>
  <si>
    <t>Sorghastrum nutans</t>
  </si>
  <si>
    <t>Sparganium eurycarpum</t>
  </si>
  <si>
    <t>Spartina pectinata</t>
  </si>
  <si>
    <t>Spiraea alba</t>
  </si>
  <si>
    <t>Steeplebush</t>
  </si>
  <si>
    <t>Staphylea trifolia</t>
  </si>
  <si>
    <t>Stellaria longifolia</t>
  </si>
  <si>
    <t>Symphyotrichum lanceolatum</t>
  </si>
  <si>
    <t>Symphyotrichum lateriflorum</t>
  </si>
  <si>
    <t>Symphyotrichum novae-angliae</t>
  </si>
  <si>
    <t>Symphyotrichum puniceum</t>
  </si>
  <si>
    <t>Symplocarpus foetidus</t>
  </si>
  <si>
    <t>Taraxacum officinale</t>
  </si>
  <si>
    <t>Thalictrum dasycarpum</t>
  </si>
  <si>
    <t>Thuja occidentalis</t>
  </si>
  <si>
    <t>Toxicodendron rydbergii</t>
  </si>
  <si>
    <t>Toxicodendron vernix</t>
  </si>
  <si>
    <t>Trillium cernuum</t>
  </si>
  <si>
    <t>Typha angustifolia</t>
  </si>
  <si>
    <t>Typha latifolia</t>
  </si>
  <si>
    <t>Typha X glauca</t>
  </si>
  <si>
    <t>Ulmus americana</t>
  </si>
  <si>
    <t>Utricularia macrorhiza</t>
  </si>
  <si>
    <t>Vaccinium angustifolium</t>
  </si>
  <si>
    <t>Vaccinium macrocarpon</t>
  </si>
  <si>
    <t>Vaccinium oxycoccos</t>
  </si>
  <si>
    <t>Vallisneria americana</t>
  </si>
  <si>
    <t>Verbena hastata</t>
  </si>
  <si>
    <t>Vernonia fasciculata</t>
  </si>
  <si>
    <t>Veronicastrum virginicum</t>
  </si>
  <si>
    <t>Viburnum lentago</t>
  </si>
  <si>
    <t>Vitis riparia</t>
  </si>
  <si>
    <t>Wolffia columbiana</t>
  </si>
  <si>
    <t>Xanthium strumarium</t>
  </si>
  <si>
    <t>Zizia aurea</t>
  </si>
  <si>
    <t>Community #1</t>
  </si>
  <si>
    <t>Eggers &amp; Reed Plant Community Type:</t>
  </si>
  <si>
    <t>Scientific Name</t>
  </si>
  <si>
    <t>Common Name</t>
  </si>
  <si>
    <t>Cover Class</t>
  </si>
  <si>
    <t>CC Range</t>
  </si>
  <si>
    <t>Midpoint CC</t>
  </si>
  <si>
    <t>C</t>
  </si>
  <si>
    <t>p</t>
  </si>
  <si>
    <t>pC</t>
  </si>
  <si>
    <t>Cover Class Range</t>
  </si>
  <si>
    <t>Midpoint</t>
  </si>
  <si>
    <t>&gt; 95 - 100%</t>
  </si>
  <si>
    <t>&gt; 75 - 95%</t>
  </si>
  <si>
    <t>&gt; 50 - 75%</t>
  </si>
  <si>
    <t>&gt; 25 - 50%</t>
  </si>
  <si>
    <t>&gt; 5 - 25%</t>
  </si>
  <si>
    <t>&gt; 1 - 5%</t>
  </si>
  <si>
    <t>&gt; 0 - 1%</t>
  </si>
  <si>
    <t>Total Midpoint % Cover</t>
  </si>
  <si>
    <t>Total Introduced Spp. Cover</t>
  </si>
  <si>
    <t>Native Species Richness</t>
  </si>
  <si>
    <t>Introduced Species Richness</t>
  </si>
  <si>
    <t>Mean C</t>
  </si>
  <si>
    <t>FQI</t>
  </si>
  <si>
    <t>wC</t>
  </si>
  <si>
    <t>Community #2</t>
  </si>
  <si>
    <t>Community #3</t>
  </si>
  <si>
    <t>Community Class</t>
  </si>
  <si>
    <t>Description</t>
  </si>
  <si>
    <t>Shallow Open Water</t>
  </si>
  <si>
    <t>Open water aquatic communities with submergent and floating leaved aquatic species</t>
  </si>
  <si>
    <t>Deep Marsh</t>
  </si>
  <si>
    <t>Emergent vegetation rooted within the substrate with typically inundated with &gt; 6" of  water. True aquatic species typically a major component of community</t>
  </si>
  <si>
    <t>Shallow Marsh</t>
  </si>
  <si>
    <t>Emergent vegetation on saturated soils or inundated with typically &lt; 6" of water. May consist of a floating mat. True aquatic species typically a minor component</t>
  </si>
  <si>
    <t>Fresh Meadow</t>
  </si>
  <si>
    <t>Graminoid dominated, soils typcially saturated</t>
  </si>
  <si>
    <t>Wet Prairie</t>
  </si>
  <si>
    <t>Similiar to Fresh Meadow but dominated by prairie species</t>
  </si>
  <si>
    <t>Calcareous Fen</t>
  </si>
  <si>
    <t>Soils calcareous peat (i.e., organic w/high pH) due to groundwater discharge with high levels of calcium/magnesium bicarbonates. Specialized calcareous indicator species (calciphiles) present-dominant</t>
  </si>
  <si>
    <t>Sedge Mat</t>
  </si>
  <si>
    <r>
      <t xml:space="preserve">Graminoid dominated communities on circumneutral or slightly acidic peat soils. Often occurs as a floating mat and </t>
    </r>
    <r>
      <rPr>
        <i/>
        <sz val="11"/>
        <color indexed="8"/>
        <rFont val="Calibri"/>
        <family val="2"/>
      </rPr>
      <t>Carex lasiocarpa</t>
    </r>
    <r>
      <rPr>
        <sz val="11"/>
        <color theme="1"/>
        <rFont val="Calibri"/>
        <family val="2"/>
      </rPr>
      <t xml:space="preserve"> (wiregrass sedge) is often a dominant</t>
    </r>
  </si>
  <si>
    <t>Open Bog</t>
  </si>
  <si>
    <r>
      <t xml:space="preserve">Low shrub or graminoind dominated community on a mat of </t>
    </r>
    <r>
      <rPr>
        <i/>
        <sz val="11"/>
        <color indexed="8"/>
        <rFont val="Calibri"/>
        <family val="2"/>
      </rPr>
      <t>Sphagnum</t>
    </r>
    <r>
      <rPr>
        <sz val="11"/>
        <color theme="1"/>
        <rFont val="Calibri"/>
        <family val="2"/>
      </rPr>
      <t xml:space="preserve"> moss/acidic deep peat. Specilized acid tolerant (indicator) species dominant</t>
    </r>
  </si>
  <si>
    <t>Coniferous Bog</t>
  </si>
  <si>
    <t>Forested community on a mat of Sphagnum moss/acidic deep peat. Specilized acid tolerant (indicator) species dominant</t>
  </si>
  <si>
    <t>Shrub Carr</t>
  </si>
  <si>
    <r>
      <t>Tall shrub community typically dominated by Willows (</t>
    </r>
    <r>
      <rPr>
        <i/>
        <sz val="11"/>
        <color indexed="8"/>
        <rFont val="Calibri"/>
        <family val="2"/>
      </rPr>
      <t>Salix</t>
    </r>
    <r>
      <rPr>
        <sz val="11"/>
        <color theme="1"/>
        <rFont val="Calibri"/>
        <family val="2"/>
      </rPr>
      <t xml:space="preserve"> spp.). Typical understory spp. composition similiar to Fresh Meadow</t>
    </r>
  </si>
  <si>
    <t>Alder Thicket</t>
  </si>
  <si>
    <r>
      <t>Tall shrub community typically dominated by Alder (</t>
    </r>
    <r>
      <rPr>
        <i/>
        <sz val="11"/>
        <color indexed="8"/>
        <rFont val="Calibri"/>
        <family val="2"/>
      </rPr>
      <t xml:space="preserve">Alnus incana </t>
    </r>
    <r>
      <rPr>
        <sz val="11"/>
        <color theme="1"/>
        <rFont val="Calibri"/>
        <family val="2"/>
      </rPr>
      <t>ssp.</t>
    </r>
    <r>
      <rPr>
        <i/>
        <sz val="11"/>
        <color indexed="8"/>
        <rFont val="Calibri"/>
        <family val="2"/>
      </rPr>
      <t xml:space="preserve"> Rugosa</t>
    </r>
    <r>
      <rPr>
        <sz val="11"/>
        <color theme="1"/>
        <rFont val="Calibri"/>
        <family val="2"/>
      </rPr>
      <t>).</t>
    </r>
  </si>
  <si>
    <t>Hardwood Swamp</t>
  </si>
  <si>
    <t>Swamp dominated by deciduous hardwood trees on saturated soils</t>
  </si>
  <si>
    <t>Coniferous Swamp</t>
  </si>
  <si>
    <t>Swamp dominated by coniferous trees on saturated soils. Soils typically circumneutral or slightly acidic</t>
  </si>
  <si>
    <t>Floodplain Forest</t>
  </si>
  <si>
    <t>Decidous hardwood tree community on alluvial soils associated with riverine systems</t>
  </si>
  <si>
    <t>Proportion of Introduced Cover</t>
  </si>
  <si>
    <t>Tier</t>
  </si>
  <si>
    <t>&gt; 4.9*</t>
  </si>
  <si>
    <t>&gt; 4.2*</t>
  </si>
  <si>
    <t>&gt; 4.4*</t>
  </si>
  <si>
    <t>&gt; 6.4*</t>
  </si>
  <si>
    <t>&gt; 6.2*</t>
  </si>
  <si>
    <t>&gt; 7.3*</t>
  </si>
  <si>
    <t>&gt; 4.5*</t>
  </si>
  <si>
    <t>&gt; 3.9*</t>
  </si>
  <si>
    <t>&gt; 4.6*</t>
  </si>
  <si>
    <t>&gt; 5.6*</t>
  </si>
  <si>
    <t>&gt; 3.3*</t>
  </si>
  <si>
    <t>&gt; 5.0</t>
  </si>
  <si>
    <t>&gt; 4.0</t>
  </si>
  <si>
    <t>&gt; 4.2</t>
  </si>
  <si>
    <t>&gt; 4.1</t>
  </si>
  <si>
    <t>&gt; 3.9</t>
  </si>
  <si>
    <t>&gt; 5.2</t>
  </si>
  <si>
    <t>&gt; 5.5</t>
  </si>
  <si>
    <t>&gt; 7.1</t>
  </si>
  <si>
    <t>&gt; 7.2</t>
  </si>
  <si>
    <t>&gt; 4.3</t>
  </si>
  <si>
    <t>&gt; 3.5</t>
  </si>
  <si>
    <t>&gt; 2.7</t>
  </si>
  <si>
    <t>1.6 - 4.2</t>
  </si>
  <si>
    <t>1.3 - 4.1</t>
  </si>
  <si>
    <r>
      <rPr>
        <sz val="11"/>
        <color indexed="10"/>
        <rFont val="Calibri"/>
        <family val="2"/>
      </rPr>
      <t>1.3</t>
    </r>
    <r>
      <rPr>
        <sz val="11"/>
        <color theme="1"/>
        <rFont val="Calibri"/>
        <family val="2"/>
      </rPr>
      <t xml:space="preserve"> - 3.9</t>
    </r>
  </si>
  <si>
    <r>
      <rPr>
        <sz val="11"/>
        <color indexed="10"/>
        <rFont val="Calibri"/>
        <family val="2"/>
      </rPr>
      <t>4.7</t>
    </r>
    <r>
      <rPr>
        <sz val="11"/>
        <color theme="1"/>
        <rFont val="Calibri"/>
        <family val="2"/>
      </rPr>
      <t xml:space="preserve"> - 5.2</t>
    </r>
  </si>
  <si>
    <r>
      <rPr>
        <sz val="11"/>
        <color indexed="10"/>
        <rFont val="Calibri"/>
        <family val="2"/>
      </rPr>
      <t>1.8</t>
    </r>
    <r>
      <rPr>
        <sz val="11"/>
        <color theme="1"/>
        <rFont val="Calibri"/>
        <family val="2"/>
      </rPr>
      <t xml:space="preserve"> - 5.5</t>
    </r>
  </si>
  <si>
    <r>
      <rPr>
        <sz val="11"/>
        <color indexed="10"/>
        <rFont val="Calibri"/>
        <family val="2"/>
      </rPr>
      <t xml:space="preserve">5.4 </t>
    </r>
    <r>
      <rPr>
        <sz val="11"/>
        <color theme="1"/>
        <rFont val="Calibri"/>
        <family val="2"/>
      </rPr>
      <t>- 7.1</t>
    </r>
  </si>
  <si>
    <r>
      <rPr>
        <sz val="11"/>
        <color indexed="10"/>
        <rFont val="Calibri"/>
        <family val="2"/>
      </rPr>
      <t>5.8</t>
    </r>
    <r>
      <rPr>
        <sz val="11"/>
        <color theme="1"/>
        <rFont val="Calibri"/>
        <family val="2"/>
      </rPr>
      <t xml:space="preserve"> - 7.2</t>
    </r>
  </si>
  <si>
    <t>3.2 - 4.3</t>
  </si>
  <si>
    <r>
      <rPr>
        <sz val="11"/>
        <color indexed="10"/>
        <rFont val="Calibri"/>
        <family val="2"/>
      </rPr>
      <t>2.2</t>
    </r>
    <r>
      <rPr>
        <sz val="11"/>
        <color theme="1"/>
        <rFont val="Calibri"/>
        <family val="2"/>
      </rPr>
      <t xml:space="preserve"> - 3.5</t>
    </r>
  </si>
  <si>
    <t>2.5 - 4.2</t>
  </si>
  <si>
    <r>
      <rPr>
        <sz val="11"/>
        <color indexed="10"/>
        <rFont val="Calibri"/>
        <family val="2"/>
      </rPr>
      <t>5.5</t>
    </r>
    <r>
      <rPr>
        <sz val="11"/>
        <color theme="1"/>
        <rFont val="Calibri"/>
        <family val="2"/>
      </rPr>
      <t xml:space="preserve"> - 3.6</t>
    </r>
  </si>
  <si>
    <r>
      <rPr>
        <sz val="11"/>
        <color indexed="10"/>
        <rFont val="Calibri"/>
        <family val="2"/>
      </rPr>
      <t>2.1</t>
    </r>
    <r>
      <rPr>
        <sz val="11"/>
        <color theme="1"/>
        <rFont val="Calibri"/>
        <family val="2"/>
      </rPr>
      <t xml:space="preserve"> - 2.7</t>
    </r>
  </si>
  <si>
    <t>&lt; 1.6</t>
  </si>
  <si>
    <t>&lt; 1.3</t>
  </si>
  <si>
    <t>&lt; 4.7</t>
  </si>
  <si>
    <t>&lt; 1.8</t>
  </si>
  <si>
    <t>&lt; 5.4</t>
  </si>
  <si>
    <t>&lt; 5.8</t>
  </si>
  <si>
    <t>&lt; 3.2</t>
  </si>
  <si>
    <t>&lt; 2.2</t>
  </si>
  <si>
    <t>&lt; 2.5</t>
  </si>
  <si>
    <t>&lt; 3.6</t>
  </si>
  <si>
    <t>&lt; 2.1</t>
  </si>
  <si>
    <t>BCG Tier</t>
  </si>
  <si>
    <t>Shalllow Marsh</t>
  </si>
  <si>
    <t>NA</t>
  </si>
  <si>
    <t>Is Total Introdcued Spp. Cover &lt; 1 %</t>
  </si>
  <si>
    <t>Total Introduced Sp. Cover</t>
  </si>
  <si>
    <t>Tier Breakpoints (from criteria sheet) &amp; logical test</t>
  </si>
  <si>
    <t>Preliminary BCG Tier</t>
  </si>
  <si>
    <t>Prelim BCG &gt; 1</t>
  </si>
  <si>
    <t>Concatenate BCG Tier &amp; Intro Spp. test</t>
  </si>
  <si>
    <t>BCG=1 AND Intr Spp Cover &lt; 1%</t>
  </si>
  <si>
    <t>BCG=1 AND Intr Spp Cover &gt; 1%</t>
  </si>
  <si>
    <t>Final BCG Tier</t>
  </si>
  <si>
    <t>Concatenate BCG Tier Logic Test</t>
  </si>
  <si>
    <t>Concatentate BCG Tier Logic Test Table of Outcomes</t>
  </si>
  <si>
    <t>Combinations</t>
  </si>
  <si>
    <t>TTTF</t>
  </si>
  <si>
    <t>FTTF</t>
  </si>
  <si>
    <t>FFTF</t>
  </si>
  <si>
    <t>FFFT</t>
  </si>
  <si>
    <t>Community #</t>
  </si>
  <si>
    <t>Proportion of AA</t>
  </si>
  <si>
    <t>Overall Assessment</t>
  </si>
  <si>
    <t>Community Type</t>
  </si>
  <si>
    <t>Percent of AA Occupied by Type:</t>
  </si>
  <si>
    <t>Native Status</t>
  </si>
  <si>
    <t>Additional Metrics</t>
  </si>
  <si>
    <t>Metric Summary &amp; Community Assessments</t>
  </si>
  <si>
    <t>Overview</t>
  </si>
  <si>
    <t>Instructions</t>
  </si>
  <si>
    <t>1)</t>
  </si>
  <si>
    <t>2)</t>
  </si>
  <si>
    <t>-</t>
  </si>
  <si>
    <t>3)</t>
  </si>
  <si>
    <r>
      <rPr>
        <b/>
        <sz val="11"/>
        <color indexed="8"/>
        <rFont val="Arial"/>
        <family val="2"/>
      </rPr>
      <t>Enter community information (green highlighted):</t>
    </r>
    <r>
      <rPr>
        <sz val="11"/>
        <color indexed="8"/>
        <rFont val="Arial"/>
        <family val="2"/>
      </rPr>
      <t xml:space="preserve"> Enter the Eggers &amp; Reed plant community type for communities 1-3 using the drop-down list provided and the estimated percent they occupy in the AA (Section 4.1). </t>
    </r>
  </si>
  <si>
    <r>
      <rPr>
        <i/>
        <sz val="11"/>
        <color indexed="8"/>
        <rFont val="Arial"/>
        <family val="2"/>
      </rPr>
      <t>Common Name</t>
    </r>
    <r>
      <rPr>
        <sz val="11"/>
        <color indexed="8"/>
        <rFont val="Arial"/>
        <family val="2"/>
      </rPr>
      <t>: The common name for the species (Appendix 1)</t>
    </r>
  </si>
  <si>
    <r>
      <rPr>
        <i/>
        <sz val="11"/>
        <color indexed="8"/>
        <rFont val="Arial"/>
        <family val="2"/>
      </rPr>
      <t>CC Range</t>
    </r>
    <r>
      <rPr>
        <sz val="11"/>
        <color indexed="8"/>
        <rFont val="Arial"/>
        <family val="2"/>
      </rPr>
      <t>: The Cover Class (CC) range (Table 2)</t>
    </r>
  </si>
  <si>
    <r>
      <rPr>
        <i/>
        <sz val="11"/>
        <color indexed="8"/>
        <rFont val="Arial"/>
        <family val="2"/>
      </rPr>
      <t>Midpoint CC</t>
    </r>
    <r>
      <rPr>
        <sz val="11"/>
        <color indexed="8"/>
        <rFont val="Arial"/>
        <family val="2"/>
      </rPr>
      <t>: The Midpoint cover percent for each cover class (Table 2)</t>
    </r>
  </si>
  <si>
    <r>
      <rPr>
        <i/>
        <sz val="11"/>
        <color indexed="8"/>
        <rFont val="Arial"/>
        <family val="2"/>
      </rPr>
      <t>Native Status</t>
    </r>
    <r>
      <rPr>
        <sz val="11"/>
        <color indexed="8"/>
        <rFont val="Arial"/>
        <family val="2"/>
      </rPr>
      <t>: The MN Native Status of the species (Appendix 1)</t>
    </r>
  </si>
  <si>
    <r>
      <rPr>
        <i/>
        <sz val="11"/>
        <color indexed="8"/>
        <rFont val="Arial"/>
        <family val="2"/>
      </rPr>
      <t>Rapid FQA Stratum</t>
    </r>
    <r>
      <rPr>
        <sz val="11"/>
        <color indexed="8"/>
        <rFont val="Arial"/>
        <family val="2"/>
      </rPr>
      <t>: The typical growth form/strata of the species (Appendix 1)</t>
    </r>
  </si>
  <si>
    <r>
      <rPr>
        <i/>
        <sz val="11"/>
        <color indexed="8"/>
        <rFont val="Arial"/>
        <family val="2"/>
      </rPr>
      <t>C</t>
    </r>
    <r>
      <rPr>
        <sz val="11"/>
        <color indexed="8"/>
        <rFont val="Arial"/>
        <family val="2"/>
      </rPr>
      <t xml:space="preserve">: </t>
    </r>
    <r>
      <rPr>
        <i/>
        <sz val="11"/>
        <color indexed="8"/>
        <rFont val="Arial"/>
        <family val="2"/>
      </rPr>
      <t>C</t>
    </r>
    <r>
      <rPr>
        <sz val="11"/>
        <color indexed="8"/>
        <rFont val="Arial"/>
        <family val="2"/>
      </rPr>
      <t>-value of the species (Appendix 1)</t>
    </r>
  </si>
  <si>
    <r>
      <rPr>
        <i/>
        <sz val="11"/>
        <color indexed="8"/>
        <rFont val="Arial"/>
        <family val="2"/>
      </rPr>
      <t>p</t>
    </r>
    <r>
      <rPr>
        <sz val="11"/>
        <color indexed="8"/>
        <rFont val="Arial"/>
        <family val="2"/>
      </rPr>
      <t>: Relative cover (Midpoint CC/Total Midpoint % Cover)</t>
    </r>
  </si>
  <si>
    <r>
      <rPr>
        <i/>
        <sz val="11"/>
        <color indexed="8"/>
        <rFont val="Arial"/>
        <family val="2"/>
      </rPr>
      <t>pC</t>
    </r>
    <r>
      <rPr>
        <sz val="11"/>
        <color indexed="8"/>
        <rFont val="Arial"/>
        <family val="2"/>
      </rPr>
      <t xml:space="preserve">: Relative cover times the </t>
    </r>
    <r>
      <rPr>
        <i/>
        <sz val="11"/>
        <color indexed="8"/>
        <rFont val="Arial"/>
        <family val="2"/>
      </rPr>
      <t>C</t>
    </r>
    <r>
      <rPr>
        <sz val="11"/>
        <color indexed="8"/>
        <rFont val="Arial"/>
        <family val="2"/>
      </rPr>
      <t>-value (p x C)</t>
    </r>
  </si>
  <si>
    <r>
      <rPr>
        <b/>
        <sz val="11"/>
        <color indexed="8"/>
        <rFont val="Arial"/>
        <family val="2"/>
      </rPr>
      <t>View results:</t>
    </r>
    <r>
      <rPr>
        <sz val="11"/>
        <color indexed="8"/>
        <rFont val="Arial"/>
        <family val="2"/>
      </rPr>
      <t xml:space="preserve"> Once the data have been entered, the calculator automatically computes metrics and makes the assessment (Sections 4.2-4.4). Metric results and individual community assessments are found on the </t>
    </r>
    <r>
      <rPr>
        <b/>
        <sz val="11"/>
        <color indexed="8"/>
        <rFont val="Arial"/>
        <family val="2"/>
      </rPr>
      <t>Metrics</t>
    </r>
    <r>
      <rPr>
        <sz val="11"/>
        <color indexed="8"/>
        <rFont val="Arial"/>
        <family val="2"/>
      </rPr>
      <t xml:space="preserve"> worksheet. </t>
    </r>
    <r>
      <rPr>
        <i/>
        <sz val="11"/>
        <color indexed="8"/>
        <rFont val="Arial"/>
        <family val="2"/>
      </rPr>
      <t>wC</t>
    </r>
    <r>
      <rPr>
        <sz val="11"/>
        <color indexed="8"/>
        <rFont val="Arial"/>
        <family val="2"/>
      </rPr>
      <t xml:space="preserve"> is the primary metric (Section 2.8), but additional metrics are provided for ancillary information. See Section 2.9 for BCG Tier narrative descriptions. The </t>
    </r>
    <r>
      <rPr>
        <b/>
        <sz val="11"/>
        <color indexed="8"/>
        <rFont val="Arial"/>
        <family val="2"/>
      </rPr>
      <t>AA-Assessment</t>
    </r>
    <r>
      <rPr>
        <sz val="11"/>
        <color indexed="8"/>
        <rFont val="Arial"/>
        <family val="2"/>
      </rPr>
      <t xml:space="preserve"> worksheet provides the overall AA assessment (Section 4.4).</t>
    </r>
  </si>
  <si>
    <t>Spp.
 #</t>
  </si>
  <si>
    <r>
      <rPr>
        <b/>
        <sz val="11"/>
        <color indexed="8"/>
        <rFont val="Arial"/>
        <family val="2"/>
      </rPr>
      <t>Enter vegetation data (blue highlighted):</t>
    </r>
    <r>
      <rPr>
        <sz val="11"/>
        <color indexed="8"/>
        <rFont val="Arial"/>
        <family val="2"/>
      </rPr>
      <t xml:space="preserve"> For each community, enter the </t>
    </r>
    <r>
      <rPr>
        <i/>
        <sz val="11"/>
        <color indexed="8"/>
        <rFont val="Arial"/>
        <family val="2"/>
      </rPr>
      <t xml:space="preserve">Scientific Names </t>
    </r>
    <r>
      <rPr>
        <sz val="11"/>
        <color indexed="8"/>
        <rFont val="Arial"/>
        <family val="2"/>
      </rPr>
      <t xml:space="preserve">and </t>
    </r>
    <r>
      <rPr>
        <i/>
        <sz val="11"/>
        <color indexed="8"/>
        <rFont val="Arial"/>
        <family val="2"/>
      </rPr>
      <t xml:space="preserve">Cover Classes </t>
    </r>
    <r>
      <rPr>
        <sz val="11"/>
        <color indexed="8"/>
        <rFont val="Arial"/>
        <family val="2"/>
      </rPr>
      <t xml:space="preserve">of the observed species using the drop down lists provided (highlighted in blue). Data can also be typed in but only correct values will be allowed. There is space for 60 species per community. Leaving extra spaces blank doesn't affect the calculator. When a record is entered the remaining columns in the row automatically populate: </t>
    </r>
  </si>
  <si>
    <r>
      <t xml:space="preserve">NWI-GP: </t>
    </r>
    <r>
      <rPr>
        <sz val="11"/>
        <color indexed="8"/>
        <rFont val="Arial"/>
        <family val="2"/>
      </rPr>
      <t>National Wetland Indicator status--Great Plains region</t>
    </r>
  </si>
  <si>
    <r>
      <t xml:space="preserve">NWI-MW: </t>
    </r>
    <r>
      <rPr>
        <sz val="11"/>
        <color indexed="8"/>
        <rFont val="Arial"/>
        <family val="2"/>
      </rPr>
      <t>National Wetland Indicator status--Midwest region</t>
    </r>
  </si>
  <si>
    <r>
      <t xml:space="preserve">NWI-NCNE: </t>
    </r>
    <r>
      <rPr>
        <sz val="11"/>
        <color indexed="8"/>
        <rFont val="Arial"/>
        <family val="2"/>
      </rPr>
      <t>National Wetland Indicator status--North Central-Northeast region</t>
    </r>
  </si>
  <si>
    <t>Acer rubrum</t>
  </si>
  <si>
    <t>Alnus incana</t>
  </si>
  <si>
    <t>Ambrosia trifida</t>
  </si>
  <si>
    <t>Andromeda polifolia</t>
  </si>
  <si>
    <t>Anemone quinquefolia</t>
  </si>
  <si>
    <t>Asclepias incarnata</t>
  </si>
  <si>
    <t>Athyrium angustum</t>
  </si>
  <si>
    <t>Betula alleghaniensis</t>
  </si>
  <si>
    <t>Betula papyrifera</t>
  </si>
  <si>
    <t>Betula pumila</t>
  </si>
  <si>
    <t>Botrypus virginianus</t>
  </si>
  <si>
    <t>Bromus ciliatus</t>
  </si>
  <si>
    <t>Calamagrostis stricta</t>
  </si>
  <si>
    <t>Caltha palustris</t>
  </si>
  <si>
    <t>Carex aquatilis</t>
  </si>
  <si>
    <t>Carex lasiocarpa</t>
  </si>
  <si>
    <t>Carex stipata</t>
  </si>
  <si>
    <t>Celtis occidentalis</t>
  </si>
  <si>
    <t>Chamaedaphne calyculata</t>
  </si>
  <si>
    <t>Chamaenerion angustifolium</t>
  </si>
  <si>
    <t>Circaea alpina</t>
  </si>
  <si>
    <t>Circaea canadensis</t>
  </si>
  <si>
    <t>Cornus alba</t>
  </si>
  <si>
    <t>Cyperus esculentus</t>
  </si>
  <si>
    <t>Dasiphora fruticosa</t>
  </si>
  <si>
    <t>Drosera rotundifolia</t>
  </si>
  <si>
    <t>Erigeron canadensis</t>
  </si>
  <si>
    <t>Eupatorium perfoliatum</t>
  </si>
  <si>
    <t>Eutrochium maculatum</t>
  </si>
  <si>
    <t>Glyceria grandis</t>
  </si>
  <si>
    <t>Helenium autumnale</t>
  </si>
  <si>
    <t>Hordeum jubatum</t>
  </si>
  <si>
    <t>Hypericum fraseri</t>
  </si>
  <si>
    <t>Liatris pycnostachya</t>
  </si>
  <si>
    <t>Linnaea borealis</t>
  </si>
  <si>
    <t>Lobelia siphilitica</t>
  </si>
  <si>
    <t>Micranthes pensylvanica</t>
  </si>
  <si>
    <t>Mimulus ringens</t>
  </si>
  <si>
    <t>Nabalus racemosus</t>
  </si>
  <si>
    <t>Nuphar variegata</t>
  </si>
  <si>
    <t>Osmunda spectabilis</t>
  </si>
  <si>
    <t>Osmundastrum cinnamomeum</t>
  </si>
  <si>
    <t>Ostrya virginiana</t>
  </si>
  <si>
    <t>Panicum virgatum</t>
  </si>
  <si>
    <t>Parthenocissus inserta</t>
  </si>
  <si>
    <t>Persicaria amphibia</t>
  </si>
  <si>
    <t>Persicaria lapathifolia</t>
  </si>
  <si>
    <t>Persicaria pensylvanica</t>
  </si>
  <si>
    <t>Persicaria sagittata</t>
  </si>
  <si>
    <t>Petasites frigidus</t>
  </si>
  <si>
    <t>Physostegia virginiana</t>
  </si>
  <si>
    <t>Pilea pumila</t>
  </si>
  <si>
    <t>Poa pratensis</t>
  </si>
  <si>
    <t>Populus balsamifera</t>
  </si>
  <si>
    <t>Populus deltoides</t>
  </si>
  <si>
    <t>Potentilla anserina</t>
  </si>
  <si>
    <t>Potentilla norvegica</t>
  </si>
  <si>
    <t>Quercus macrocarpa</t>
  </si>
  <si>
    <t>Ranunculus trichophyllus</t>
  </si>
  <si>
    <t>Rhododendron groenlandicum</t>
  </si>
  <si>
    <t>Rubus idaeus</t>
  </si>
  <si>
    <t>Rubus pubescens</t>
  </si>
  <si>
    <t>Rudbeckia hirta</t>
  </si>
  <si>
    <t>Rudbeckia laciniata</t>
  </si>
  <si>
    <t>Rumex britannica</t>
  </si>
  <si>
    <t>Rumex crispus</t>
  </si>
  <si>
    <t>Salix X fragilis</t>
  </si>
  <si>
    <t>Sambucus nigra</t>
  </si>
  <si>
    <t>Sarracenia purpurea</t>
  </si>
  <si>
    <t>Scheuchzeria palustris</t>
  </si>
  <si>
    <t>Schoenoplectus acutus</t>
  </si>
  <si>
    <t>Solanum dulcamara</t>
  </si>
  <si>
    <t>Solidago riddellii</t>
  </si>
  <si>
    <t>Solidago uliginosa</t>
  </si>
  <si>
    <t>Spiraea tomentosa</t>
  </si>
  <si>
    <t>Spirodela polyrhiza</t>
  </si>
  <si>
    <t>Stachys pilosa</t>
  </si>
  <si>
    <t>Streptopus lanceolatus</t>
  </si>
  <si>
    <t>Stuckenia pectinata</t>
  </si>
  <si>
    <t>Thelypteris palustris</t>
  </si>
  <si>
    <t>Tilia americana</t>
  </si>
  <si>
    <t>Trientalis borealis</t>
  </si>
  <si>
    <t>Urtica dioica</t>
  </si>
  <si>
    <t>Viburnum opulus</t>
  </si>
  <si>
    <t>Balsam Fir</t>
  </si>
  <si>
    <t>Ash-Leaf Maple</t>
  </si>
  <si>
    <t>Red Maple</t>
  </si>
  <si>
    <t>Silver Maple</t>
  </si>
  <si>
    <t>Mountain Maple</t>
  </si>
  <si>
    <t>Common Yarrow</t>
  </si>
  <si>
    <t>Several-Vein Sweetflag</t>
  </si>
  <si>
    <t>Northern Maidenhair</t>
  </si>
  <si>
    <t>Black Bent</t>
  </si>
  <si>
    <t>American Water-Plantain</t>
  </si>
  <si>
    <t>Northern Water-Plantain</t>
  </si>
  <si>
    <t>Garlic-Mustard</t>
  </si>
  <si>
    <t>Speckled Alder</t>
  </si>
  <si>
    <t>Annual Ragweed</t>
  </si>
  <si>
    <t>Great Ragweed</t>
  </si>
  <si>
    <t>False Indigo-Bush</t>
  </si>
  <si>
    <t>American Hog-Peanut</t>
  </si>
  <si>
    <t>Bog-Rosemary</t>
  </si>
  <si>
    <t>Big Bluestem</t>
  </si>
  <si>
    <t>Round-Leaf Thimbleweed</t>
  </si>
  <si>
    <t>Nightcaps</t>
  </si>
  <si>
    <t>Purple-Stem Angelica</t>
  </si>
  <si>
    <t>Indian-Hemp</t>
  </si>
  <si>
    <t>Wild Sarsaparilla</t>
  </si>
  <si>
    <t>Jack-in-the-Pulpit</t>
  </si>
  <si>
    <t>Swamp Milkweed</t>
  </si>
  <si>
    <t>Northern Lady Fern</t>
  </si>
  <si>
    <t>American Slough Grass</t>
  </si>
  <si>
    <t>Yellow Birch</t>
  </si>
  <si>
    <t>Paper Birch</t>
  </si>
  <si>
    <t>Bog Birch</t>
  </si>
  <si>
    <t>Nodding Burr-Marigold</t>
  </si>
  <si>
    <t>Small-Spike False Nettle</t>
  </si>
  <si>
    <t>Rattlesnake Fern</t>
  </si>
  <si>
    <t>Fringed Brome</t>
  </si>
  <si>
    <t>Smooth Brome</t>
  </si>
  <si>
    <t>Slim-Stem Reed Grass</t>
  </si>
  <si>
    <t>Water-Dragon</t>
  </si>
  <si>
    <t>Yellow Marsh-Marigold</t>
  </si>
  <si>
    <t>Hedge False Bindweed</t>
  </si>
  <si>
    <t>Marsh Bellflower</t>
  </si>
  <si>
    <t>Leafy Tussock Sedge</t>
  </si>
  <si>
    <t>Wheat Sedge</t>
  </si>
  <si>
    <t>Bearded Sedge</t>
  </si>
  <si>
    <t>Inland Sedge</t>
  </si>
  <si>
    <t>Greater Bladder Sedge</t>
  </si>
  <si>
    <t>Lakebank Sedge</t>
  </si>
  <si>
    <t>Woolly-Fruit Sedge</t>
  </si>
  <si>
    <t>Few-Seed Sedge</t>
  </si>
  <si>
    <t>Woolly Sedge</t>
  </si>
  <si>
    <t>Stalk-Grain Sedge</t>
  </si>
  <si>
    <t>Uptight Sedge</t>
  </si>
  <si>
    <t>Northwest Territory Sedge</t>
  </si>
  <si>
    <t>Common Fox Sedge</t>
  </si>
  <si>
    <t>Common Hackberry</t>
  </si>
  <si>
    <t>Coon's-Tail</t>
  </si>
  <si>
    <t>Narrow-Leaf Fireweed</t>
  </si>
  <si>
    <t>White Turtlehead</t>
  </si>
  <si>
    <t>Bulblet-Bearing Water-Hemlock</t>
  </si>
  <si>
    <t>Spotted Water-Hemlock</t>
  </si>
  <si>
    <t>Small Enchanter's-Nightshade</t>
  </si>
  <si>
    <t>Broad-Leaf Enchanter's-Nightshade</t>
  </si>
  <si>
    <t>Canadian Thistle</t>
  </si>
  <si>
    <t>Swamp Thistle</t>
  </si>
  <si>
    <t>Devil's-Darning-Needles</t>
  </si>
  <si>
    <t>Yellow Bluebead-Lily</t>
  </si>
  <si>
    <t>Purple Marshlocks</t>
  </si>
  <si>
    <t>Three-Leaf Goldthread</t>
  </si>
  <si>
    <t>Red Osier</t>
  </si>
  <si>
    <t>Canadian Bunchberry</t>
  </si>
  <si>
    <t>Gray Dogwood</t>
  </si>
  <si>
    <t>Canadian Honewort</t>
  </si>
  <si>
    <t>Chufa</t>
  </si>
  <si>
    <t>Showy Lady's-Slipper</t>
  </si>
  <si>
    <t>Golden-Hardhack</t>
  </si>
  <si>
    <t>Wild Yam</t>
  </si>
  <si>
    <t>Parasol White-Top</t>
  </si>
  <si>
    <t>Round-Leaf Sundew</t>
  </si>
  <si>
    <t>Spinulose Wood Fern</t>
  </si>
  <si>
    <t>Crested Wood Fern</t>
  </si>
  <si>
    <t>Three-Way Sedge</t>
  </si>
  <si>
    <t>Large Barnyard Grass</t>
  </si>
  <si>
    <t>Wild Cucumber</t>
  </si>
  <si>
    <t>Blunt Spike-Rush</t>
  </si>
  <si>
    <t>Common Spike-Rush</t>
  </si>
  <si>
    <t>Canadian Waterweed</t>
  </si>
  <si>
    <t>Virginia Wild Rye</t>
  </si>
  <si>
    <t>Bog Willowherb</t>
  </si>
  <si>
    <t>Field Horsetail</t>
  </si>
  <si>
    <t>Water Horsetail</t>
  </si>
  <si>
    <t>Canadian Horseweed</t>
  </si>
  <si>
    <t>Common Boneset</t>
  </si>
  <si>
    <t>Flat-Top Goldentop</t>
  </si>
  <si>
    <t>Spotted Trumpetweed</t>
  </si>
  <si>
    <t>Virginia Strawberry</t>
  </si>
  <si>
    <t>Glossy False Buckthorn</t>
  </si>
  <si>
    <t>Black Ash</t>
  </si>
  <si>
    <t>Green Ash</t>
  </si>
  <si>
    <t>Sticky-Willy</t>
  </si>
  <si>
    <t>Creeping-Snowberry</t>
  </si>
  <si>
    <t>Closed Bottle Gentian</t>
  </si>
  <si>
    <t>Spotted Crane's-Bill</t>
  </si>
  <si>
    <t>Small Floating Manna Grass</t>
  </si>
  <si>
    <t>Rattlesnake Manna Grass</t>
  </si>
  <si>
    <t>American Manna Grass</t>
  </si>
  <si>
    <t>Fowl Manna Grass</t>
  </si>
  <si>
    <t>Northern Oak Fern</t>
  </si>
  <si>
    <t>Beggar's-Lice</t>
  </si>
  <si>
    <t>Fall Sneezeweed</t>
  </si>
  <si>
    <t>Giant Sunflower</t>
  </si>
  <si>
    <t>Saw-Tooth Sunflower</t>
  </si>
  <si>
    <t>American Cow-Parsnip</t>
  </si>
  <si>
    <t>Richardson's Alumroot</t>
  </si>
  <si>
    <t>Fox-Tail Barley</t>
  </si>
  <si>
    <t>Shawnee-Salad</t>
  </si>
  <si>
    <t>Fraser's St. John's-Wort</t>
  </si>
  <si>
    <t>Eastern Yellow Star-Grass</t>
  </si>
  <si>
    <t>Common Winterberry</t>
  </si>
  <si>
    <t>Spotted Touch-Me-Not</t>
  </si>
  <si>
    <t>Harlequin Blueflag</t>
  </si>
  <si>
    <t>Bog-Laurel</t>
  </si>
  <si>
    <t>Prickly Lettuce</t>
  </si>
  <si>
    <t>Canadian Wood-Nettle</t>
  </si>
  <si>
    <t>American Larch</t>
  </si>
  <si>
    <t>Marsh Vetchling</t>
  </si>
  <si>
    <t>Veiny Vetchling</t>
  </si>
  <si>
    <t>Rice Cut Grass</t>
  </si>
  <si>
    <t>Common Duckweed</t>
  </si>
  <si>
    <t>Ivy-Leaf Duckweed</t>
  </si>
  <si>
    <t>Cat-Tail Gayfeather</t>
  </si>
  <si>
    <t>American Twinflower</t>
  </si>
  <si>
    <t>Brook Lobelia</t>
  </si>
  <si>
    <t>Great Blue Lobelia</t>
  </si>
  <si>
    <t>Pale-Spike Lobelia</t>
  </si>
  <si>
    <t>Cut-Leaf Water-Horehound</t>
  </si>
  <si>
    <t>Northern Water-Horehound</t>
  </si>
  <si>
    <t>Fringed Yellow-Loosestrife</t>
  </si>
  <si>
    <t>Tufted Yellow-Loosestrife</t>
  </si>
  <si>
    <t>Purple Loosestrife</t>
  </si>
  <si>
    <t>False Lily-of-the-Valley</t>
  </si>
  <si>
    <t>Starry False Solomon's-Seal</t>
  </si>
  <si>
    <t>Three-Leaf False Solomon's-Seal</t>
  </si>
  <si>
    <t>Ostrich Fern</t>
  </si>
  <si>
    <t>Canadian Moonseed</t>
  </si>
  <si>
    <t>American Wild Mint</t>
  </si>
  <si>
    <t>Buck-Bean</t>
  </si>
  <si>
    <t>Virginia Bluebells</t>
  </si>
  <si>
    <t>Eastern Swamp Pseudosaxifrage</t>
  </si>
  <si>
    <t>Allegheny Monkey-Flower</t>
  </si>
  <si>
    <t>Bare-Stem Bishop's-Cap</t>
  </si>
  <si>
    <t>One-Flower Indian-Pipe</t>
  </si>
  <si>
    <t>Matted Muhly</t>
  </si>
  <si>
    <t>Sweetgale</t>
  </si>
  <si>
    <t>Purple Rattlesnake-Root</t>
  </si>
  <si>
    <t>Wavy Waternymph</t>
  </si>
  <si>
    <t>American Lotus</t>
  </si>
  <si>
    <t>American White Water-Lily</t>
  </si>
  <si>
    <t>Sensitive Fern</t>
  </si>
  <si>
    <t>Sidebells</t>
  </si>
  <si>
    <t>Hairy Sweet-Cicely</t>
  </si>
  <si>
    <t>Royal Fern</t>
  </si>
  <si>
    <t>Cinnamon Fern</t>
  </si>
  <si>
    <t>Eastern Hop-Hornbeam</t>
  </si>
  <si>
    <t>Wand Panic Grass</t>
  </si>
  <si>
    <t>Fen Grass-of-Parnassus</t>
  </si>
  <si>
    <t>Marsh Grass-of-Parnassus</t>
  </si>
  <si>
    <t>Thicket-Creeper</t>
  </si>
  <si>
    <t>Swamp Lousewort</t>
  </si>
  <si>
    <t>Ditch-Stonecrop</t>
  </si>
  <si>
    <t>Water Smartweed</t>
  </si>
  <si>
    <t>Dock-Leaf Smartweed</t>
  </si>
  <si>
    <t>Pinkweed</t>
  </si>
  <si>
    <t>Arrow-Leaf Tearthumb</t>
  </si>
  <si>
    <t>Arctic Sweet-Colt's-Foot</t>
  </si>
  <si>
    <t>Reed Canary Grass</t>
  </si>
  <si>
    <t>Common Reed</t>
  </si>
  <si>
    <t>Atlantic Ninebark</t>
  </si>
  <si>
    <t>Obedient-Plant</t>
  </si>
  <si>
    <t>White Spruce</t>
  </si>
  <si>
    <t>Black Spruce</t>
  </si>
  <si>
    <t>Canadian Clearweed</t>
  </si>
  <si>
    <t>Eastern White Pine</t>
  </si>
  <si>
    <t>Fowl Blue Grass</t>
  </si>
  <si>
    <t>Kentucky Blue Grass</t>
  </si>
  <si>
    <t>Balsam Poplar</t>
  </si>
  <si>
    <t>Eastern Cottonwood</t>
  </si>
  <si>
    <t>Quaking Aspen</t>
  </si>
  <si>
    <t>Large-Leaf Pondweed</t>
  </si>
  <si>
    <t>Curly Pondweed</t>
  </si>
  <si>
    <t>Broad-Leaf Pondweed</t>
  </si>
  <si>
    <t>Flat-Stem Pondweed</t>
  </si>
  <si>
    <t>Norwegian Cinquefoil</t>
  </si>
  <si>
    <t>Virginia Mountain-Mint</t>
  </si>
  <si>
    <t>Burr Oak</t>
  </si>
  <si>
    <t>Northern Red Oak</t>
  </si>
  <si>
    <t>Greater Yellow Water Buttercup</t>
  </si>
  <si>
    <t>Long-Beak Water-Crowfoot</t>
  </si>
  <si>
    <t>Thread-Leaf Water-Crowfoot</t>
  </si>
  <si>
    <t>Alder-Leaf Buckthorn</t>
  </si>
  <si>
    <t>European Buckthorn</t>
  </si>
  <si>
    <t>Rusty Labrador-Tea</t>
  </si>
  <si>
    <t>Wild Black Currant</t>
  </si>
  <si>
    <t>Common Red Raspberry</t>
  </si>
  <si>
    <t>Dwarf Red Raspberry</t>
  </si>
  <si>
    <t>Black-Eyed-Susan</t>
  </si>
  <si>
    <t>Green-Head Coneflower</t>
  </si>
  <si>
    <t>Greater Water Dock</t>
  </si>
  <si>
    <t>Curly Dock</t>
  </si>
  <si>
    <t>Duck-Potato</t>
  </si>
  <si>
    <t>Sessile-Fruit Arrowhead</t>
  </si>
  <si>
    <t>Peach-Leaf Willow</t>
  </si>
  <si>
    <t>Gray Willow</t>
  </si>
  <si>
    <t>Sage Willow</t>
  </si>
  <si>
    <t>Pussy Willow</t>
  </si>
  <si>
    <t>Sandbar Willow</t>
  </si>
  <si>
    <t>Black Willow</t>
  </si>
  <si>
    <t>Meadow Willow</t>
  </si>
  <si>
    <t>Black Elder</t>
  </si>
  <si>
    <t>Purple Pitcherplant</t>
  </si>
  <si>
    <t>Rannoch-Rush</t>
  </si>
  <si>
    <t>Hard-Stem Club-Rush</t>
  </si>
  <si>
    <t>River Club-Rush</t>
  </si>
  <si>
    <t>Three-Square</t>
  </si>
  <si>
    <t>Soft-Stem Club-Rush</t>
  </si>
  <si>
    <t>Cottongrass Bulrush</t>
  </si>
  <si>
    <t>Common River Grass</t>
  </si>
  <si>
    <t>Hooded Skullcap</t>
  </si>
  <si>
    <t>Mad Dog Skullcap</t>
  </si>
  <si>
    <t>One-Seed Burr-Cucumber</t>
  </si>
  <si>
    <t>Hemlock Water-Parsnip</t>
  </si>
  <si>
    <t>Climbing Nightshade</t>
  </si>
  <si>
    <t>Canadian Goldenrod</t>
  </si>
  <si>
    <t>Late Goldenrod</t>
  </si>
  <si>
    <t>Riddell's Goldenrod</t>
  </si>
  <si>
    <t>Bog Goldenrod</t>
  </si>
  <si>
    <t>Field Sow-Thistle</t>
  </si>
  <si>
    <t>American Mountain-Ash</t>
  </si>
  <si>
    <t>Yellow Indian Grass</t>
  </si>
  <si>
    <t>Broad-Fruit Burr-Reed</t>
  </si>
  <si>
    <t>Freshwater Cord Grass</t>
  </si>
  <si>
    <t>White Meadowsweet</t>
  </si>
  <si>
    <t>Common Duckmeat</t>
  </si>
  <si>
    <t>Hairy Hedge-Nettle</t>
  </si>
  <si>
    <t>American Bladdernut</t>
  </si>
  <si>
    <t>Long-Leaf Starwort</t>
  </si>
  <si>
    <t>Lance-Leaf Twistedstalk</t>
  </si>
  <si>
    <t>Sago False Pondweed</t>
  </si>
  <si>
    <t>White Panicled American-Aster</t>
  </si>
  <si>
    <t>Farewell-Summer</t>
  </si>
  <si>
    <t>New England American-Aster</t>
  </si>
  <si>
    <t>Purple-Stem American-Aster</t>
  </si>
  <si>
    <t>Skunk-Cabbage</t>
  </si>
  <si>
    <t>Common Dandelion</t>
  </si>
  <si>
    <t>Purple Meadow-Rue</t>
  </si>
  <si>
    <t>Eastern Marsh Fern</t>
  </si>
  <si>
    <t>Eastern Arborvitae</t>
  </si>
  <si>
    <t>American Basswood</t>
  </si>
  <si>
    <t>Western Poison Ivy</t>
  </si>
  <si>
    <t>Poison-Sumac</t>
  </si>
  <si>
    <t>Maystar</t>
  </si>
  <si>
    <t>Whip-Poor-Will-Flower</t>
  </si>
  <si>
    <t>Narrow-Leaf Cat-Tail</t>
  </si>
  <si>
    <t>Broad-Leaf Cat-Tail</t>
  </si>
  <si>
    <t>American Elm</t>
  </si>
  <si>
    <t>Stinging Nettle</t>
  </si>
  <si>
    <t>Greater Bladderwort</t>
  </si>
  <si>
    <t>Late Lowbush Blueberry</t>
  </si>
  <si>
    <t>Large Cranberry</t>
  </si>
  <si>
    <t>Small Cranberry</t>
  </si>
  <si>
    <t>American Eel-Grass</t>
  </si>
  <si>
    <t>Simpler's-Joy</t>
  </si>
  <si>
    <t>Prairie Ironweed</t>
  </si>
  <si>
    <t>Culver's-Root</t>
  </si>
  <si>
    <t>Nanny-Berry</t>
  </si>
  <si>
    <t>Highbush-Cranberry</t>
  </si>
  <si>
    <t>River-Bank Grape</t>
  </si>
  <si>
    <t>Columbian Watermeal</t>
  </si>
  <si>
    <t>Rough Cockleburr</t>
  </si>
  <si>
    <t>Northern Wild Rice</t>
  </si>
  <si>
    <t>Golden Alexanders</t>
  </si>
  <si>
    <t>FAC</t>
  </si>
  <si>
    <t>FACW</t>
  </si>
  <si>
    <t>FACU</t>
  </si>
  <si>
    <t>OBL</t>
  </si>
  <si>
    <t>UPL</t>
  </si>
  <si>
    <t>FAC*</t>
  </si>
  <si>
    <t>NWI-GP</t>
  </si>
  <si>
    <t>NWI-MW</t>
  </si>
  <si>
    <t>NWI-NCNE</t>
  </si>
  <si>
    <t>Condition Category</t>
  </si>
  <si>
    <t>Poor</t>
  </si>
  <si>
    <t>Fair</t>
  </si>
  <si>
    <t>Good</t>
  </si>
  <si>
    <t>Exceptional</t>
  </si>
  <si>
    <t>Numerical Condition Category</t>
  </si>
  <si>
    <t>Numerical Category</t>
  </si>
  <si>
    <t>Overall AA Condition</t>
  </si>
  <si>
    <t>Weighted Average Numerical Category for AA</t>
  </si>
  <si>
    <t>Proportion x Numerical Category</t>
  </si>
  <si>
    <r>
      <t xml:space="preserve">The Rapid FQA Calculator has been created to provide users with a tool to quickly enter data, calculate </t>
    </r>
    <r>
      <rPr>
        <i/>
        <sz val="11"/>
        <color indexed="8"/>
        <rFont val="Arial"/>
        <family val="2"/>
      </rPr>
      <t xml:space="preserve">wC </t>
    </r>
    <r>
      <rPr>
        <sz val="11"/>
        <color indexed="8"/>
        <rFont val="Arial"/>
        <family val="2"/>
      </rPr>
      <t xml:space="preserve">scores, derive condition category assessments, and be used for reporting. The Calculator is designed to process a single Assessment Area (AA) containing up to 3 different plant community types. Additional copies should be made for additional AA's. The Calculator is organized by Worksheets (tabs) to enter data, calculate metrics, and make the assessment. Species nomenclature has been updated to the US Army Corps of Engineers National Wetland Plant List for MN. See the </t>
    </r>
    <r>
      <rPr>
        <i/>
        <sz val="11"/>
        <color indexed="10"/>
        <rFont val="Arial"/>
        <family val="2"/>
      </rPr>
      <t xml:space="preserve">Rapid Floristic Quality Assessment Manual </t>
    </r>
    <r>
      <rPr>
        <sz val="11"/>
        <color indexed="8"/>
        <rFont val="Arial"/>
        <family val="2"/>
      </rPr>
      <t>(MPCA 2014) for parenthetical references.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</si>
</sst>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8">
    <font>
      <sz val="11"/>
      <color theme="1"/>
      <name val="Calibri"/>
      <family val="2"/>
    </font>
    <font>
      <sz val="11"/>
      <color indexed="8"/>
      <name val="Calibri"/>
      <family val="2"/>
    </font>
    <font>
      <i/>
      <sz val="11"/>
      <color indexed="8"/>
      <name val="Calibri"/>
      <family val="2"/>
    </font>
    <font>
      <sz val="11"/>
      <color indexed="10"/>
      <name val="Calibri"/>
      <family val="2"/>
    </font>
    <font>
      <sz val="11"/>
      <color indexed="8"/>
      <name val="Arial"/>
      <family val="2"/>
    </font>
    <font>
      <i/>
      <sz val="11"/>
      <color indexed="8"/>
      <name val="Arial"/>
      <family val="2"/>
    </font>
    <font>
      <i/>
      <sz val="11"/>
      <color indexed="10"/>
      <name val="Arial"/>
      <family val="2"/>
    </font>
    <font>
      <b/>
      <sz val="11"/>
      <color indexed="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24"/>
      <color indexed="8"/>
      <name val="Calibri"/>
      <family val="2"/>
    </font>
    <font>
      <sz val="14"/>
      <color indexed="8"/>
      <name val="Arial"/>
      <family val="2"/>
    </font>
    <font>
      <sz val="12"/>
      <color indexed="8"/>
      <name val="Arial"/>
      <family val="2"/>
    </font>
    <font>
      <sz val="9"/>
      <color indexed="8"/>
      <name val="Arial"/>
      <family val="2"/>
    </font>
    <font>
      <b/>
      <sz val="9"/>
      <color indexed="8"/>
      <name val="Arial"/>
      <family val="2"/>
    </font>
    <font>
      <sz val="24"/>
      <color indexed="8"/>
      <name val="Arial"/>
      <family val="2"/>
    </font>
    <font>
      <i/>
      <sz val="12"/>
      <color indexed="8"/>
      <name val="Arial"/>
      <family val="2"/>
    </font>
    <font>
      <b/>
      <sz val="12"/>
      <color indexed="8"/>
      <name val="Arial"/>
      <family val="2"/>
    </font>
    <font>
      <b/>
      <sz val="18"/>
      <color indexed="8"/>
      <name val="Arial"/>
      <family val="2"/>
    </font>
    <font>
      <b/>
      <sz val="14"/>
      <color indexed="8"/>
      <name val="Arial"/>
      <family val="2"/>
    </font>
    <font>
      <sz val="14"/>
      <color indexed="8"/>
      <name val="Calibri"/>
      <family val="2"/>
    </font>
    <font>
      <sz val="8"/>
      <name val="Tahoma"/>
      <family val="2"/>
    </font>
    <font>
      <sz val="22"/>
      <color indexed="8"/>
      <name val="Trebuchet MS"/>
      <family val="0"/>
    </font>
    <font>
      <sz val="11"/>
      <color indexed="8"/>
      <name val="Arial Black"/>
      <family val="0"/>
    </font>
    <font>
      <sz val="10"/>
      <color indexed="8"/>
      <name val="Trebuchet MS"/>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4"/>
      <color theme="1"/>
      <name val="Calibri"/>
      <family val="2"/>
    </font>
    <font>
      <sz val="11"/>
      <color theme="1"/>
      <name val="Arial"/>
      <family val="2"/>
    </font>
    <font>
      <sz val="14"/>
      <color theme="1"/>
      <name val="Arial"/>
      <family val="2"/>
    </font>
    <font>
      <sz val="12"/>
      <color theme="1"/>
      <name val="Arial"/>
      <family val="2"/>
    </font>
    <font>
      <sz val="9"/>
      <color theme="1"/>
      <name val="Arial"/>
      <family val="2"/>
    </font>
    <font>
      <b/>
      <sz val="9"/>
      <color theme="1"/>
      <name val="Arial"/>
      <family val="2"/>
    </font>
    <font>
      <sz val="24"/>
      <color theme="1"/>
      <name val="Arial"/>
      <family val="2"/>
    </font>
    <font>
      <i/>
      <sz val="12"/>
      <color theme="1"/>
      <name val="Arial"/>
      <family val="2"/>
    </font>
    <font>
      <b/>
      <sz val="12"/>
      <color theme="1"/>
      <name val="Arial"/>
      <family val="2"/>
    </font>
    <font>
      <b/>
      <sz val="18"/>
      <color theme="1"/>
      <name val="Arial"/>
      <family val="2"/>
    </font>
    <font>
      <b/>
      <sz val="14"/>
      <color theme="1"/>
      <name val="Arial"/>
      <family val="2"/>
    </font>
    <font>
      <i/>
      <sz val="11"/>
      <color theme="1"/>
      <name val="Arial"/>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bottom style="thin"/>
    </border>
    <border>
      <left/>
      <right/>
      <top style="double"/>
      <bottom/>
    </border>
    <border>
      <left/>
      <right/>
      <top/>
      <bottom style="double"/>
    </border>
    <border>
      <left/>
      <right/>
      <top style="thin"/>
      <bottom style="thin"/>
    </border>
    <border>
      <left/>
      <right/>
      <top style="double"/>
      <bottom style="thin"/>
    </border>
    <border>
      <left style="thin"/>
      <right/>
      <top style="double"/>
      <bottom style="thin"/>
    </border>
    <border>
      <left style="thin"/>
      <right/>
      <top style="thin"/>
      <bottom style="thin"/>
    </border>
    <border>
      <left style="thin"/>
      <right/>
      <top/>
      <bottom style="thin"/>
    </border>
    <border>
      <left/>
      <right/>
      <top/>
      <bottom style="thin">
        <color rgb="FF000000"/>
      </bottom>
    </border>
    <border>
      <left/>
      <right/>
      <top style="thin">
        <color rgb="FF000000"/>
      </top>
      <bottom style="thin">
        <color rgb="FF000000"/>
      </bottom>
    </border>
    <border>
      <left/>
      <right/>
      <top style="thin">
        <color rgb="FF000000"/>
      </top>
      <bottom/>
    </border>
    <border>
      <left/>
      <right style="thin"/>
      <top style="thin"/>
      <bottom style="thin"/>
    </border>
    <border>
      <left/>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2">
    <xf numFmtId="0" fontId="0" fillId="0" borderId="0" xfId="0" applyFont="1" applyAlignment="1">
      <alignment/>
    </xf>
    <xf numFmtId="0" fontId="0" fillId="0" borderId="10" xfId="0" applyBorder="1" applyAlignment="1">
      <alignment horizontal="center" wrapText="1"/>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1" xfId="0" applyBorder="1" applyAlignment="1">
      <alignment/>
    </xf>
    <xf numFmtId="0" fontId="0" fillId="0" borderId="11" xfId="0" applyNumberFormat="1" applyBorder="1" applyAlignment="1" quotePrefix="1">
      <alignment horizontal="center"/>
    </xf>
    <xf numFmtId="0" fontId="0" fillId="0" borderId="0" xfId="0" applyNumberFormat="1" applyAlignment="1" quotePrefix="1">
      <alignment horizontal="center"/>
    </xf>
    <xf numFmtId="0" fontId="0" fillId="0" borderId="0" xfId="0" applyAlignment="1">
      <alignment horizontal="right"/>
    </xf>
    <xf numFmtId="0" fontId="0" fillId="0" borderId="10" xfId="0" applyBorder="1" applyAlignment="1">
      <alignment/>
    </xf>
    <xf numFmtId="0" fontId="0" fillId="0" borderId="0" xfId="0" applyAlignment="1">
      <alignment vertical="top"/>
    </xf>
    <xf numFmtId="0" fontId="0" fillId="0" borderId="0" xfId="0" applyAlignment="1">
      <alignment vertical="top" wrapText="1"/>
    </xf>
    <xf numFmtId="0" fontId="0" fillId="0" borderId="11" xfId="0" applyBorder="1" applyAlignment="1">
      <alignment vertical="top"/>
    </xf>
    <xf numFmtId="0" fontId="0" fillId="0" borderId="11" xfId="0" applyBorder="1" applyAlignment="1">
      <alignment vertical="top" wrapText="1"/>
    </xf>
    <xf numFmtId="164" fontId="0" fillId="0" borderId="0" xfId="0" applyNumberFormat="1" applyAlignment="1">
      <alignment/>
    </xf>
    <xf numFmtId="0" fontId="0" fillId="0" borderId="12" xfId="0" applyBorder="1" applyAlignment="1">
      <alignment horizontal="center"/>
    </xf>
    <xf numFmtId="0" fontId="54" fillId="0" borderId="12" xfId="0" applyFont="1" applyBorder="1" applyAlignment="1">
      <alignment horizontal="center"/>
    </xf>
    <xf numFmtId="0" fontId="0" fillId="0" borderId="0" xfId="0" applyBorder="1" applyAlignment="1">
      <alignment horizontal="center"/>
    </xf>
    <xf numFmtId="0" fontId="54" fillId="0" borderId="0" xfId="0" applyFont="1" applyBorder="1" applyAlignment="1">
      <alignment horizontal="center"/>
    </xf>
    <xf numFmtId="0" fontId="54" fillId="0" borderId="11" xfId="0" applyFont="1" applyBorder="1" applyAlignment="1">
      <alignment horizontal="center"/>
    </xf>
    <xf numFmtId="0" fontId="0" fillId="0" borderId="0" xfId="0" applyBorder="1" applyAlignment="1">
      <alignment/>
    </xf>
    <xf numFmtId="0" fontId="0" fillId="0" borderId="0" xfId="0" applyBorder="1" applyAlignment="1">
      <alignment horizontal="left" wrapText="1"/>
    </xf>
    <xf numFmtId="0" fontId="0" fillId="0" borderId="0" xfId="0" applyBorder="1" applyAlignment="1">
      <alignment horizontal="right"/>
    </xf>
    <xf numFmtId="0" fontId="54" fillId="0" borderId="0" xfId="0" applyFont="1" applyBorder="1" applyAlignment="1">
      <alignment horizontal="right"/>
    </xf>
    <xf numFmtId="0" fontId="53"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6" fillId="0" borderId="0" xfId="0" applyFont="1" applyAlignment="1">
      <alignment vertical="top"/>
    </xf>
    <xf numFmtId="0" fontId="56" fillId="0" borderId="0" xfId="0" applyFont="1" applyAlignment="1" quotePrefix="1">
      <alignment horizontal="right"/>
    </xf>
    <xf numFmtId="0" fontId="56" fillId="0" borderId="0" xfId="0" applyFont="1" applyAlignment="1">
      <alignment/>
    </xf>
    <xf numFmtId="0" fontId="58" fillId="0" borderId="0" xfId="0" applyFont="1" applyAlignment="1">
      <alignment horizontal="right"/>
    </xf>
    <xf numFmtId="0" fontId="59" fillId="0" borderId="13" xfId="0" applyFont="1" applyBorder="1" applyAlignment="1">
      <alignment/>
    </xf>
    <xf numFmtId="0" fontId="59" fillId="0" borderId="0" xfId="0" applyFont="1" applyAlignment="1">
      <alignment/>
    </xf>
    <xf numFmtId="0" fontId="60" fillId="0" borderId="13" xfId="0" applyFont="1" applyBorder="1" applyAlignment="1">
      <alignment/>
    </xf>
    <xf numFmtId="0" fontId="60" fillId="0" borderId="13" xfId="0" applyFont="1" applyBorder="1" applyAlignment="1">
      <alignment horizontal="center" wrapText="1"/>
    </xf>
    <xf numFmtId="0" fontId="60" fillId="0" borderId="0" xfId="0" applyFont="1" applyAlignment="1">
      <alignment/>
    </xf>
    <xf numFmtId="0" fontId="59" fillId="0" borderId="14" xfId="0" applyFont="1" applyBorder="1" applyAlignment="1">
      <alignment/>
    </xf>
    <xf numFmtId="0" fontId="60" fillId="0" borderId="13" xfId="0" applyFont="1" applyBorder="1" applyAlignment="1">
      <alignment wrapText="1"/>
    </xf>
    <xf numFmtId="0" fontId="58" fillId="0" borderId="0" xfId="0" applyFont="1" applyAlignment="1">
      <alignment/>
    </xf>
    <xf numFmtId="0" fontId="59" fillId="0" borderId="15" xfId="0" applyFont="1" applyBorder="1" applyAlignment="1">
      <alignment/>
    </xf>
    <xf numFmtId="0" fontId="58" fillId="0" borderId="15" xfId="0" applyFont="1" applyBorder="1" applyAlignment="1">
      <alignment horizontal="right"/>
    </xf>
    <xf numFmtId="0" fontId="58" fillId="0" borderId="16" xfId="0" applyFont="1" applyBorder="1" applyAlignment="1">
      <alignment horizontal="center"/>
    </xf>
    <xf numFmtId="0" fontId="58" fillId="0" borderId="15" xfId="0" applyFont="1" applyBorder="1" applyAlignment="1">
      <alignment horizontal="center"/>
    </xf>
    <xf numFmtId="0" fontId="58" fillId="0" borderId="14" xfId="0" applyFont="1" applyBorder="1" applyAlignment="1">
      <alignment horizontal="right"/>
    </xf>
    <xf numFmtId="0" fontId="58" fillId="0" borderId="17" xfId="0" applyFont="1" applyBorder="1" applyAlignment="1">
      <alignment horizontal="center"/>
    </xf>
    <xf numFmtId="0" fontId="58" fillId="0" borderId="14" xfId="0" applyFont="1" applyBorder="1" applyAlignment="1">
      <alignment horizontal="center"/>
    </xf>
    <xf numFmtId="164" fontId="58" fillId="0" borderId="17" xfId="0" applyNumberFormat="1" applyFont="1" applyBorder="1" applyAlignment="1">
      <alignment horizontal="center"/>
    </xf>
    <xf numFmtId="164" fontId="58" fillId="0" borderId="14" xfId="0" applyNumberFormat="1" applyFont="1" applyBorder="1" applyAlignment="1">
      <alignment horizontal="center"/>
    </xf>
    <xf numFmtId="0" fontId="58" fillId="0" borderId="11" xfId="0" applyFont="1" applyBorder="1" applyAlignment="1">
      <alignment horizontal="right"/>
    </xf>
    <xf numFmtId="2" fontId="58" fillId="0" borderId="18" xfId="0" applyNumberFormat="1" applyFont="1" applyBorder="1" applyAlignment="1">
      <alignment horizontal="center"/>
    </xf>
    <xf numFmtId="2" fontId="58" fillId="0" borderId="11" xfId="0" applyNumberFormat="1" applyFont="1" applyBorder="1" applyAlignment="1">
      <alignment horizontal="center"/>
    </xf>
    <xf numFmtId="0" fontId="61" fillId="0" borderId="0" xfId="0" applyFont="1" applyAlignment="1">
      <alignment/>
    </xf>
    <xf numFmtId="0" fontId="58" fillId="0" borderId="13" xfId="0" applyFont="1" applyBorder="1" applyAlignment="1">
      <alignment horizontal="center" wrapText="1"/>
    </xf>
    <xf numFmtId="0" fontId="58" fillId="0" borderId="13" xfId="0" applyFont="1" applyBorder="1" applyAlignment="1">
      <alignment wrapText="1"/>
    </xf>
    <xf numFmtId="0" fontId="62" fillId="0" borderId="13" xfId="0" applyFont="1" applyBorder="1" applyAlignment="1">
      <alignment horizontal="center" wrapText="1"/>
    </xf>
    <xf numFmtId="0" fontId="58" fillId="0" borderId="15" xfId="0" applyFont="1" applyBorder="1" applyAlignment="1">
      <alignment/>
    </xf>
    <xf numFmtId="164" fontId="58" fillId="0" borderId="15" xfId="0" applyNumberFormat="1" applyFont="1" applyBorder="1" applyAlignment="1">
      <alignment horizontal="center"/>
    </xf>
    <xf numFmtId="0" fontId="58" fillId="0" borderId="14" xfId="0" applyFont="1" applyBorder="1" applyAlignment="1">
      <alignment/>
    </xf>
    <xf numFmtId="0" fontId="58" fillId="0" borderId="11" xfId="0" applyFont="1" applyBorder="1" applyAlignment="1">
      <alignment horizontal="center"/>
    </xf>
    <xf numFmtId="0" fontId="58" fillId="0" borderId="11" xfId="0" applyFont="1" applyBorder="1" applyAlignment="1">
      <alignment/>
    </xf>
    <xf numFmtId="164" fontId="58" fillId="0" borderId="11" xfId="0" applyNumberFormat="1" applyFont="1" applyBorder="1" applyAlignment="1">
      <alignment horizontal="center"/>
    </xf>
    <xf numFmtId="0" fontId="63" fillId="0" borderId="0" xfId="0" applyFont="1" applyAlignment="1">
      <alignment horizontal="right"/>
    </xf>
    <xf numFmtId="1" fontId="63" fillId="0" borderId="0" xfId="0" applyNumberFormat="1" applyFont="1" applyAlignment="1">
      <alignment horizontal="center"/>
    </xf>
    <xf numFmtId="0" fontId="58" fillId="0" borderId="13" xfId="0" applyFont="1" applyBorder="1" applyAlignment="1">
      <alignment/>
    </xf>
    <xf numFmtId="0" fontId="58" fillId="0" borderId="13" xfId="0" applyFont="1" applyBorder="1" applyAlignment="1">
      <alignment horizontal="center"/>
    </xf>
    <xf numFmtId="0" fontId="62" fillId="0" borderId="14" xfId="0" applyFont="1" applyBorder="1" applyAlignment="1">
      <alignment horizontal="right"/>
    </xf>
    <xf numFmtId="0" fontId="58" fillId="0" borderId="0" xfId="0" applyFont="1" applyBorder="1" applyAlignment="1">
      <alignment/>
    </xf>
    <xf numFmtId="0" fontId="58" fillId="0" borderId="13" xfId="0" applyFont="1" applyBorder="1" applyAlignment="1">
      <alignment horizontal="right"/>
    </xf>
    <xf numFmtId="0" fontId="8" fillId="4" borderId="19" xfId="0" applyFont="1" applyFill="1" applyBorder="1" applyAlignment="1" applyProtection="1">
      <alignment/>
      <protection locked="0"/>
    </xf>
    <xf numFmtId="0" fontId="58" fillId="4" borderId="0" xfId="0" applyFont="1" applyFill="1" applyBorder="1" applyAlignment="1" applyProtection="1">
      <alignment horizontal="left"/>
      <protection locked="0"/>
    </xf>
    <xf numFmtId="0" fontId="59" fillId="2" borderId="11" xfId="0" applyFont="1" applyFill="1" applyBorder="1" applyAlignment="1" applyProtection="1">
      <alignment/>
      <protection locked="0"/>
    </xf>
    <xf numFmtId="0" fontId="59" fillId="2" borderId="14" xfId="0" applyFont="1" applyFill="1" applyBorder="1" applyAlignment="1" applyProtection="1">
      <alignment/>
      <protection locked="0"/>
    </xf>
    <xf numFmtId="0" fontId="58" fillId="4" borderId="20" xfId="0" applyFont="1" applyFill="1" applyBorder="1" applyAlignment="1" applyProtection="1">
      <alignment horizontal="left"/>
      <protection locked="0"/>
    </xf>
    <xf numFmtId="0" fontId="59" fillId="2" borderId="15" xfId="0" applyFont="1" applyFill="1" applyBorder="1" applyAlignment="1" applyProtection="1">
      <alignment/>
      <protection locked="0"/>
    </xf>
    <xf numFmtId="0" fontId="59" fillId="0" borderId="11" xfId="0" applyFont="1" applyBorder="1" applyAlignment="1">
      <alignment/>
    </xf>
    <xf numFmtId="0" fontId="59" fillId="0" borderId="14" xfId="0" applyFont="1" applyBorder="1" applyAlignment="1">
      <alignment/>
    </xf>
    <xf numFmtId="0" fontId="59" fillId="0" borderId="10" xfId="0" applyFont="1" applyBorder="1" applyAlignment="1">
      <alignment/>
    </xf>
    <xf numFmtId="0" fontId="59" fillId="2" borderId="10" xfId="0" applyFont="1" applyFill="1" applyBorder="1" applyAlignment="1" applyProtection="1">
      <alignment/>
      <protection locked="0"/>
    </xf>
    <xf numFmtId="0" fontId="56" fillId="0" borderId="0" xfId="0" applyFont="1" applyAlignment="1" applyProtection="1">
      <alignment/>
      <protection/>
    </xf>
    <xf numFmtId="0" fontId="57" fillId="0" borderId="0" xfId="0" applyFont="1" applyAlignment="1" applyProtection="1">
      <alignment/>
      <protection/>
    </xf>
    <xf numFmtId="0" fontId="58" fillId="0" borderId="0" xfId="0" applyFont="1" applyAlignment="1" applyProtection="1">
      <alignment horizontal="right"/>
      <protection/>
    </xf>
    <xf numFmtId="0" fontId="56" fillId="0" borderId="21" xfId="0" applyFont="1" applyBorder="1" applyAlignment="1" applyProtection="1">
      <alignment/>
      <protection/>
    </xf>
    <xf numFmtId="0" fontId="60" fillId="0" borderId="13" xfId="0" applyFont="1" applyBorder="1" applyAlignment="1" applyProtection="1">
      <alignment wrapText="1"/>
      <protection/>
    </xf>
    <xf numFmtId="0" fontId="60" fillId="0" borderId="13" xfId="0" applyFont="1" applyFill="1" applyBorder="1" applyAlignment="1" applyProtection="1">
      <alignment/>
      <protection/>
    </xf>
    <xf numFmtId="0" fontId="60" fillId="0" borderId="13" xfId="0" applyFont="1" applyBorder="1" applyAlignment="1" applyProtection="1">
      <alignment/>
      <protection/>
    </xf>
    <xf numFmtId="0" fontId="60" fillId="0" borderId="13" xfId="0" applyFont="1" applyFill="1" applyBorder="1" applyAlignment="1" applyProtection="1">
      <alignment horizontal="center" wrapText="1"/>
      <protection/>
    </xf>
    <xf numFmtId="0" fontId="60" fillId="0" borderId="13" xfId="0" applyFont="1" applyBorder="1" applyAlignment="1" applyProtection="1">
      <alignment horizontal="center" wrapText="1"/>
      <protection/>
    </xf>
    <xf numFmtId="0" fontId="60" fillId="0" borderId="0" xfId="0" applyFont="1" applyAlignment="1" applyProtection="1">
      <alignment/>
      <protection/>
    </xf>
    <xf numFmtId="0" fontId="59" fillId="0" borderId="11" xfId="0" applyFont="1" applyBorder="1" applyAlignment="1" applyProtection="1">
      <alignment/>
      <protection/>
    </xf>
    <xf numFmtId="0" fontId="59" fillId="0" borderId="14" xfId="0" applyFont="1" applyBorder="1" applyAlignment="1" applyProtection="1">
      <alignment/>
      <protection/>
    </xf>
    <xf numFmtId="0" fontId="59" fillId="0" borderId="13" xfId="0" applyFont="1" applyBorder="1" applyAlignment="1" applyProtection="1">
      <alignment/>
      <protection/>
    </xf>
    <xf numFmtId="0" fontId="59" fillId="0" borderId="10" xfId="0" applyFont="1" applyBorder="1" applyAlignment="1" applyProtection="1">
      <alignment/>
      <protection/>
    </xf>
    <xf numFmtId="0" fontId="64" fillId="0" borderId="0" xfId="0" applyFont="1" applyAlignment="1">
      <alignment/>
    </xf>
    <xf numFmtId="0" fontId="58" fillId="0" borderId="22" xfId="0" applyFont="1" applyBorder="1" applyAlignment="1">
      <alignment horizontal="right"/>
    </xf>
    <xf numFmtId="0" fontId="65" fillId="0" borderId="0" xfId="0" applyFont="1" applyAlignment="1">
      <alignment/>
    </xf>
    <xf numFmtId="0" fontId="59" fillId="2" borderId="12" xfId="0" applyFont="1" applyFill="1" applyBorder="1" applyAlignment="1" applyProtection="1">
      <alignment/>
      <protection locked="0"/>
    </xf>
    <xf numFmtId="0" fontId="59" fillId="2" borderId="23" xfId="0" applyFont="1" applyFill="1" applyBorder="1" applyAlignment="1" applyProtection="1">
      <alignment/>
      <protection locked="0"/>
    </xf>
    <xf numFmtId="0" fontId="59" fillId="2" borderId="0" xfId="0" applyFont="1" applyFill="1" applyBorder="1" applyAlignment="1" applyProtection="1">
      <alignment/>
      <protection locked="0"/>
    </xf>
    <xf numFmtId="0" fontId="56" fillId="0" borderId="0" xfId="0" applyFont="1" applyAlignment="1">
      <alignment wrapText="1"/>
    </xf>
    <xf numFmtId="0" fontId="56" fillId="0" borderId="0" xfId="0" applyFont="1" applyAlignment="1">
      <alignment vertical="top" wrapText="1"/>
    </xf>
    <xf numFmtId="0" fontId="0" fillId="0" borderId="0" xfId="0" applyAlignment="1">
      <alignment vertical="top" wrapText="1"/>
    </xf>
    <xf numFmtId="0" fontId="66" fillId="0" borderId="0" xfId="0" applyFont="1" applyAlignment="1">
      <alignment wrapText="1"/>
    </xf>
    <xf numFmtId="0" fontId="0" fillId="0" borderId="0" xfId="0" applyAlignment="1">
      <alignment wrapText="1"/>
    </xf>
    <xf numFmtId="0" fontId="56" fillId="0" borderId="0" xfId="0" applyFont="1" applyAlignment="1">
      <alignment horizontal="left" vertical="top" wrapText="1"/>
    </xf>
    <xf numFmtId="0" fontId="4" fillId="0" borderId="0" xfId="0" applyFont="1" applyAlignment="1">
      <alignment vertical="top" wrapText="1"/>
    </xf>
    <xf numFmtId="0" fontId="58" fillId="0" borderId="0" xfId="0" applyFont="1" applyAlignment="1" applyProtection="1">
      <alignment horizontal="right"/>
      <protection/>
    </xf>
    <xf numFmtId="0" fontId="64" fillId="0" borderId="0" xfId="0" applyFont="1" applyAlignment="1" applyProtection="1">
      <alignment/>
      <protection/>
    </xf>
    <xf numFmtId="0" fontId="58" fillId="0" borderId="0" xfId="0" applyFont="1" applyAlignment="1">
      <alignment horizontal="right"/>
    </xf>
    <xf numFmtId="0" fontId="64" fillId="0" borderId="0" xfId="0" applyFont="1" applyAlignment="1">
      <alignment/>
    </xf>
    <xf numFmtId="0" fontId="0" fillId="0" borderId="0" xfId="0" applyAlignment="1">
      <alignment vertical="center" wrapText="1"/>
    </xf>
    <xf numFmtId="0" fontId="6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5</xdr:col>
      <xdr:colOff>447675</xdr:colOff>
      <xdr:row>0</xdr:row>
      <xdr:rowOff>914400</xdr:rowOff>
    </xdr:to>
    <xdr:pic>
      <xdr:nvPicPr>
        <xdr:cNvPr id="1" name="Picture 2"/>
        <xdr:cNvPicPr preferRelativeResize="1">
          <a:picLocks noChangeAspect="1"/>
        </xdr:cNvPicPr>
      </xdr:nvPicPr>
      <xdr:blipFill>
        <a:blip r:embed="rId1"/>
        <a:stretch>
          <a:fillRect/>
        </a:stretch>
      </xdr:blipFill>
      <xdr:spPr>
        <a:xfrm>
          <a:off x="19050" y="9525"/>
          <a:ext cx="2390775" cy="904875"/>
        </a:xfrm>
        <a:prstGeom prst="rect">
          <a:avLst/>
        </a:prstGeom>
        <a:noFill/>
        <a:ln w="9525" cmpd="sng">
          <a:noFill/>
        </a:ln>
      </xdr:spPr>
    </xdr:pic>
    <xdr:clientData/>
  </xdr:twoCellAnchor>
  <xdr:twoCellAnchor>
    <xdr:from>
      <xdr:col>5</xdr:col>
      <xdr:colOff>495300</xdr:colOff>
      <xdr:row>0</xdr:row>
      <xdr:rowOff>0</xdr:rowOff>
    </xdr:from>
    <xdr:to>
      <xdr:col>11</xdr:col>
      <xdr:colOff>19050</xdr:colOff>
      <xdr:row>0</xdr:row>
      <xdr:rowOff>838200</xdr:rowOff>
    </xdr:to>
    <xdr:sp>
      <xdr:nvSpPr>
        <xdr:cNvPr id="2" name="TextBox 5"/>
        <xdr:cNvSpPr txBox="1">
          <a:spLocks noChangeArrowheads="1"/>
        </xdr:cNvSpPr>
      </xdr:nvSpPr>
      <xdr:spPr>
        <a:xfrm>
          <a:off x="2457450" y="0"/>
          <a:ext cx="3181350" cy="838200"/>
        </a:xfrm>
        <a:prstGeom prst="rect">
          <a:avLst/>
        </a:prstGeom>
        <a:solidFill>
          <a:srgbClr val="FFFFFF"/>
        </a:solidFill>
        <a:ln w="9525" cmpd="sng">
          <a:noFill/>
        </a:ln>
      </xdr:spPr>
      <xdr:txBody>
        <a:bodyPr vertOverflow="clip" wrap="square"/>
        <a:p>
          <a:pPr algn="r">
            <a:defRPr/>
          </a:pPr>
          <a:r>
            <a:rPr lang="en-US" cap="none" sz="2200" b="0" i="0" u="none" baseline="0">
              <a:solidFill>
                <a:srgbClr val="000000"/>
              </a:solidFill>
              <a:latin typeface="Trebuchet MS"/>
              <a:ea typeface="Trebuchet MS"/>
              <a:cs typeface="Trebuchet MS"/>
            </a:rPr>
            <a:t>Rapid FQA Calculator
</a:t>
          </a:r>
          <a:r>
            <a:rPr lang="en-US" cap="none" sz="1100" b="0" i="0" u="none" baseline="0">
              <a:solidFill>
                <a:srgbClr val="000000"/>
              </a:solidFill>
              <a:latin typeface="Arial Black"/>
              <a:ea typeface="Arial Black"/>
              <a:cs typeface="Arial Black"/>
            </a:rPr>
            <a:t>Biological Monitoring
</a:t>
          </a:r>
          <a:r>
            <a:rPr lang="en-US" cap="none" sz="1000" b="0" i="0" u="none" baseline="0">
              <a:solidFill>
                <a:srgbClr val="000000"/>
              </a:solidFill>
              <a:latin typeface="Trebuchet MS"/>
              <a:ea typeface="Trebuchet MS"/>
              <a:cs typeface="Trebuchet MS"/>
            </a:rPr>
            <a:t>Floristic Quality Assessment (FQA)</a:t>
          </a:r>
          <a:r>
            <a:rPr lang="en-US" cap="none" sz="1000" b="0" i="0" u="none" baseline="0">
              <a:solidFill>
                <a:srgbClr val="000000"/>
              </a:solidFill>
              <a:latin typeface="Trebuchet MS"/>
              <a:ea typeface="Trebuchet MS"/>
              <a:cs typeface="Trebuchet M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K41"/>
  <sheetViews>
    <sheetView showGridLines="0" tabSelected="1" zoomScale="120" zoomScaleNormal="120" zoomScalePageLayoutView="0" workbookViewId="0" topLeftCell="A1">
      <selection activeCell="A1" sqref="A1"/>
    </sheetView>
  </sheetViews>
  <sheetFormatPr defaultColWidth="9.140625" defaultRowHeight="15"/>
  <cols>
    <col min="1" max="3" width="3.7109375" style="0" customWidth="1"/>
  </cols>
  <sheetData>
    <row r="1" ht="89.25" customHeight="1">
      <c r="A1" s="25"/>
    </row>
    <row r="2" spans="1:11" ht="18">
      <c r="A2" s="26"/>
      <c r="B2" s="27" t="s">
        <v>359</v>
      </c>
      <c r="C2" s="26"/>
      <c r="D2" s="26"/>
      <c r="E2" s="26"/>
      <c r="F2" s="26"/>
      <c r="G2" s="26"/>
      <c r="H2" s="26"/>
      <c r="I2" s="26"/>
      <c r="J2" s="26"/>
      <c r="K2" s="26"/>
    </row>
    <row r="3" spans="1:11" ht="15">
      <c r="A3" s="26"/>
      <c r="B3" s="26"/>
      <c r="C3" s="100" t="s">
        <v>763</v>
      </c>
      <c r="D3" s="100"/>
      <c r="E3" s="100"/>
      <c r="F3" s="100"/>
      <c r="G3" s="100"/>
      <c r="H3" s="100"/>
      <c r="I3" s="100"/>
      <c r="J3" s="100"/>
      <c r="K3" s="100"/>
    </row>
    <row r="4" spans="1:11" ht="15">
      <c r="A4" s="26"/>
      <c r="B4" s="26"/>
      <c r="C4" s="100"/>
      <c r="D4" s="100"/>
      <c r="E4" s="100"/>
      <c r="F4" s="100"/>
      <c r="G4" s="100"/>
      <c r="H4" s="100"/>
      <c r="I4" s="100"/>
      <c r="J4" s="100"/>
      <c r="K4" s="100"/>
    </row>
    <row r="5" spans="1:11" ht="15">
      <c r="A5" s="26"/>
      <c r="B5" s="26"/>
      <c r="C5" s="100"/>
      <c r="D5" s="100"/>
      <c r="E5" s="100"/>
      <c r="F5" s="100"/>
      <c r="G5" s="100"/>
      <c r="H5" s="100"/>
      <c r="I5" s="100"/>
      <c r="J5" s="100"/>
      <c r="K5" s="100"/>
    </row>
    <row r="6" spans="1:11" ht="15">
      <c r="A6" s="26"/>
      <c r="B6" s="26"/>
      <c r="C6" s="100"/>
      <c r="D6" s="100"/>
      <c r="E6" s="100"/>
      <c r="F6" s="100"/>
      <c r="G6" s="100"/>
      <c r="H6" s="100"/>
      <c r="I6" s="100"/>
      <c r="J6" s="100"/>
      <c r="K6" s="100"/>
    </row>
    <row r="7" spans="1:11" ht="15">
      <c r="A7" s="26"/>
      <c r="B7" s="26"/>
      <c r="C7" s="100"/>
      <c r="D7" s="100"/>
      <c r="E7" s="100"/>
      <c r="F7" s="100"/>
      <c r="G7" s="100"/>
      <c r="H7" s="100"/>
      <c r="I7" s="100"/>
      <c r="J7" s="100"/>
      <c r="K7" s="100"/>
    </row>
    <row r="8" spans="1:11" ht="15">
      <c r="A8" s="26"/>
      <c r="B8" s="26"/>
      <c r="C8" s="100"/>
      <c r="D8" s="100"/>
      <c r="E8" s="100"/>
      <c r="F8" s="100"/>
      <c r="G8" s="100"/>
      <c r="H8" s="100"/>
      <c r="I8" s="100"/>
      <c r="J8" s="100"/>
      <c r="K8" s="100"/>
    </row>
    <row r="9" spans="1:11" ht="15">
      <c r="A9" s="26"/>
      <c r="B9" s="26"/>
      <c r="C9" s="100"/>
      <c r="D9" s="100"/>
      <c r="E9" s="100"/>
      <c r="F9" s="100"/>
      <c r="G9" s="100"/>
      <c r="H9" s="100"/>
      <c r="I9" s="100"/>
      <c r="J9" s="100"/>
      <c r="K9" s="100"/>
    </row>
    <row r="10" spans="1:11" ht="15">
      <c r="A10" s="26"/>
      <c r="B10" s="26"/>
      <c r="C10" s="101"/>
      <c r="D10" s="101"/>
      <c r="E10" s="101"/>
      <c r="F10" s="101"/>
      <c r="G10" s="101"/>
      <c r="H10" s="101"/>
      <c r="I10" s="101"/>
      <c r="J10" s="101"/>
      <c r="K10" s="101"/>
    </row>
    <row r="11" spans="1:11" ht="15">
      <c r="A11" s="26"/>
      <c r="B11" s="26"/>
      <c r="C11" s="101"/>
      <c r="D11" s="101"/>
      <c r="E11" s="101"/>
      <c r="F11" s="101"/>
      <c r="G11" s="101"/>
      <c r="H11" s="101"/>
      <c r="I11" s="101"/>
      <c r="J11" s="101"/>
      <c r="K11" s="101"/>
    </row>
    <row r="12" spans="1:11" ht="18">
      <c r="A12" s="26"/>
      <c r="B12" s="27" t="s">
        <v>360</v>
      </c>
      <c r="C12" s="28"/>
      <c r="D12" s="28"/>
      <c r="E12" s="28"/>
      <c r="F12" s="28"/>
      <c r="G12" s="28"/>
      <c r="H12" s="28"/>
      <c r="I12" s="28"/>
      <c r="J12" s="28"/>
      <c r="K12" s="28"/>
    </row>
    <row r="13" spans="1:11" ht="15">
      <c r="A13" s="26"/>
      <c r="B13" s="26"/>
      <c r="C13" s="28" t="s">
        <v>361</v>
      </c>
      <c r="D13" s="100" t="s">
        <v>365</v>
      </c>
      <c r="E13" s="100"/>
      <c r="F13" s="100"/>
      <c r="G13" s="100"/>
      <c r="H13" s="100"/>
      <c r="I13" s="100"/>
      <c r="J13" s="100"/>
      <c r="K13" s="100"/>
    </row>
    <row r="14" spans="1:11" ht="15">
      <c r="A14" s="26"/>
      <c r="B14" s="26"/>
      <c r="C14" s="28"/>
      <c r="D14" s="100"/>
      <c r="E14" s="100"/>
      <c r="F14" s="100"/>
      <c r="G14" s="100"/>
      <c r="H14" s="100"/>
      <c r="I14" s="100"/>
      <c r="J14" s="100"/>
      <c r="K14" s="100"/>
    </row>
    <row r="15" spans="1:11" ht="15">
      <c r="A15" s="26"/>
      <c r="B15" s="26"/>
      <c r="C15" s="28"/>
      <c r="D15" s="100"/>
      <c r="E15" s="100"/>
      <c r="F15" s="100"/>
      <c r="G15" s="100"/>
      <c r="H15" s="100"/>
      <c r="I15" s="100"/>
      <c r="J15" s="100"/>
      <c r="K15" s="100"/>
    </row>
    <row r="16" spans="1:11" ht="15">
      <c r="A16" s="26"/>
      <c r="B16" s="26"/>
      <c r="C16" s="28" t="s">
        <v>362</v>
      </c>
      <c r="D16" s="105" t="s">
        <v>376</v>
      </c>
      <c r="E16" s="99"/>
      <c r="F16" s="99"/>
      <c r="G16" s="99"/>
      <c r="H16" s="99"/>
      <c r="I16" s="99"/>
      <c r="J16" s="99"/>
      <c r="K16" s="99"/>
    </row>
    <row r="17" spans="1:11" ht="15">
      <c r="A17" s="26"/>
      <c r="B17" s="26"/>
      <c r="C17" s="28"/>
      <c r="D17" s="99"/>
      <c r="E17" s="99"/>
      <c r="F17" s="99"/>
      <c r="G17" s="99"/>
      <c r="H17" s="99"/>
      <c r="I17" s="99"/>
      <c r="J17" s="99"/>
      <c r="K17" s="99"/>
    </row>
    <row r="18" spans="1:11" ht="15">
      <c r="A18" s="26"/>
      <c r="B18" s="26"/>
      <c r="C18" s="28"/>
      <c r="D18" s="99"/>
      <c r="E18" s="99"/>
      <c r="F18" s="99"/>
      <c r="G18" s="99"/>
      <c r="H18" s="99"/>
      <c r="I18" s="99"/>
      <c r="J18" s="99"/>
      <c r="K18" s="99"/>
    </row>
    <row r="19" spans="1:11" ht="15">
      <c r="A19" s="26"/>
      <c r="B19" s="26"/>
      <c r="C19" s="28"/>
      <c r="D19" s="99"/>
      <c r="E19" s="99"/>
      <c r="F19" s="99"/>
      <c r="G19" s="99"/>
      <c r="H19" s="99"/>
      <c r="I19" s="99"/>
      <c r="J19" s="99"/>
      <c r="K19" s="99"/>
    </row>
    <row r="20" spans="1:11" ht="15">
      <c r="A20" s="26"/>
      <c r="B20" s="26"/>
      <c r="C20" s="26"/>
      <c r="D20" s="99"/>
      <c r="E20" s="99"/>
      <c r="F20" s="99"/>
      <c r="G20" s="99"/>
      <c r="H20" s="99"/>
      <c r="I20" s="99"/>
      <c r="J20" s="99"/>
      <c r="K20" s="99"/>
    </row>
    <row r="21" spans="1:11" ht="15">
      <c r="A21" s="26"/>
      <c r="B21" s="26"/>
      <c r="C21" s="26"/>
      <c r="D21" s="99"/>
      <c r="E21" s="99"/>
      <c r="F21" s="99"/>
      <c r="G21" s="99"/>
      <c r="H21" s="99"/>
      <c r="I21" s="99"/>
      <c r="J21" s="99"/>
      <c r="K21" s="99"/>
    </row>
    <row r="22" spans="1:11" ht="15">
      <c r="A22" s="26"/>
      <c r="B22" s="26"/>
      <c r="C22" s="26"/>
      <c r="D22" s="29" t="s">
        <v>363</v>
      </c>
      <c r="E22" s="99" t="s">
        <v>366</v>
      </c>
      <c r="F22" s="99"/>
      <c r="G22" s="99"/>
      <c r="H22" s="99"/>
      <c r="I22" s="99"/>
      <c r="J22" s="99"/>
      <c r="K22" s="99"/>
    </row>
    <row r="23" spans="1:11" ht="15">
      <c r="A23" s="26"/>
      <c r="B23" s="26"/>
      <c r="C23" s="26"/>
      <c r="D23" s="29" t="s">
        <v>363</v>
      </c>
      <c r="E23" s="30" t="s">
        <v>367</v>
      </c>
      <c r="F23" s="30"/>
      <c r="G23" s="30"/>
      <c r="H23" s="30"/>
      <c r="I23" s="30"/>
      <c r="J23" s="30"/>
      <c r="K23" s="30"/>
    </row>
    <row r="24" spans="1:11" ht="15">
      <c r="A24" s="26"/>
      <c r="B24" s="26"/>
      <c r="C24" s="26"/>
      <c r="D24" s="29" t="s">
        <v>363</v>
      </c>
      <c r="E24" s="99" t="s">
        <v>368</v>
      </c>
      <c r="F24" s="99"/>
      <c r="G24" s="99"/>
      <c r="H24" s="99"/>
      <c r="I24" s="99"/>
      <c r="J24" s="99"/>
      <c r="K24" s="99"/>
    </row>
    <row r="25" spans="1:11" ht="15">
      <c r="A25" s="26"/>
      <c r="B25" s="26"/>
      <c r="C25" s="26"/>
      <c r="D25" s="29" t="s">
        <v>363</v>
      </c>
      <c r="E25" s="99" t="s">
        <v>369</v>
      </c>
      <c r="F25" s="99"/>
      <c r="G25" s="99"/>
      <c r="H25" s="99"/>
      <c r="I25" s="99"/>
      <c r="J25" s="99"/>
      <c r="K25" s="99"/>
    </row>
    <row r="26" spans="1:11" ht="15">
      <c r="A26" s="26"/>
      <c r="B26" s="26"/>
      <c r="C26" s="26"/>
      <c r="D26" s="29" t="s">
        <v>363</v>
      </c>
      <c r="E26" s="102" t="s">
        <v>377</v>
      </c>
      <c r="F26" s="103"/>
      <c r="G26" s="103"/>
      <c r="H26" s="103"/>
      <c r="I26" s="103"/>
      <c r="J26" s="103"/>
      <c r="K26" s="103"/>
    </row>
    <row r="27" spans="1:11" ht="15">
      <c r="A27" s="26"/>
      <c r="B27" s="26"/>
      <c r="C27" s="26"/>
      <c r="D27" s="29" t="s">
        <v>363</v>
      </c>
      <c r="E27" s="102" t="s">
        <v>378</v>
      </c>
      <c r="F27" s="103"/>
      <c r="G27" s="103"/>
      <c r="H27" s="103"/>
      <c r="I27" s="103"/>
      <c r="J27" s="103"/>
      <c r="K27" s="103"/>
    </row>
    <row r="28" spans="1:11" ht="15">
      <c r="A28" s="26"/>
      <c r="B28" s="26"/>
      <c r="C28" s="26"/>
      <c r="D28" s="29" t="s">
        <v>363</v>
      </c>
      <c r="E28" s="102" t="s">
        <v>379</v>
      </c>
      <c r="F28" s="103"/>
      <c r="G28" s="103"/>
      <c r="H28" s="103"/>
      <c r="I28" s="103"/>
      <c r="J28" s="103"/>
      <c r="K28" s="103"/>
    </row>
    <row r="29" spans="1:11" ht="15">
      <c r="A29" s="26"/>
      <c r="B29" s="26"/>
      <c r="C29" s="26"/>
      <c r="D29" s="29"/>
      <c r="E29" s="103"/>
      <c r="F29" s="103"/>
      <c r="G29" s="103"/>
      <c r="H29" s="103"/>
      <c r="I29" s="103"/>
      <c r="J29" s="103"/>
      <c r="K29" s="103"/>
    </row>
    <row r="30" spans="1:11" ht="15">
      <c r="A30" s="26"/>
      <c r="B30" s="26"/>
      <c r="C30" s="26"/>
      <c r="D30" s="29" t="s">
        <v>363</v>
      </c>
      <c r="E30" s="99" t="s">
        <v>370</v>
      </c>
      <c r="F30" s="99"/>
      <c r="G30" s="99"/>
      <c r="H30" s="99"/>
      <c r="I30" s="99"/>
      <c r="J30" s="99"/>
      <c r="K30" s="99"/>
    </row>
    <row r="31" spans="1:11" ht="15">
      <c r="A31" s="26"/>
      <c r="B31" s="26"/>
      <c r="C31" s="26"/>
      <c r="D31" s="29"/>
      <c r="E31" s="99"/>
      <c r="F31" s="99"/>
      <c r="G31" s="99"/>
      <c r="H31" s="99"/>
      <c r="I31" s="99"/>
      <c r="J31" s="99"/>
      <c r="K31" s="99"/>
    </row>
    <row r="32" spans="1:11" ht="15">
      <c r="A32" s="26"/>
      <c r="B32" s="26"/>
      <c r="C32" s="26"/>
      <c r="D32" s="29" t="s">
        <v>363</v>
      </c>
      <c r="E32" s="99" t="s">
        <v>371</v>
      </c>
      <c r="F32" s="99"/>
      <c r="G32" s="99"/>
      <c r="H32" s="99"/>
      <c r="I32" s="99"/>
      <c r="J32" s="99"/>
      <c r="K32" s="99"/>
    </row>
    <row r="33" spans="1:11" ht="15">
      <c r="A33" s="26"/>
      <c r="B33" s="26"/>
      <c r="C33" s="26"/>
      <c r="D33" s="29" t="s">
        <v>363</v>
      </c>
      <c r="E33" s="99" t="s">
        <v>372</v>
      </c>
      <c r="F33" s="99"/>
      <c r="G33" s="99"/>
      <c r="H33" s="99"/>
      <c r="I33" s="99"/>
      <c r="J33" s="99"/>
      <c r="K33" s="99"/>
    </row>
    <row r="34" spans="1:11" ht="15">
      <c r="A34" s="26"/>
      <c r="B34" s="26"/>
      <c r="C34" s="26"/>
      <c r="D34" s="29" t="s">
        <v>363</v>
      </c>
      <c r="E34" s="99" t="s">
        <v>373</v>
      </c>
      <c r="F34" s="99"/>
      <c r="G34" s="99"/>
      <c r="H34" s="99"/>
      <c r="I34" s="99"/>
      <c r="J34" s="99"/>
      <c r="K34" s="99"/>
    </row>
    <row r="35" spans="1:11" ht="15">
      <c r="A35" s="26"/>
      <c r="B35" s="26"/>
      <c r="C35" s="26" t="s">
        <v>364</v>
      </c>
      <c r="D35" s="104" t="s">
        <v>374</v>
      </c>
      <c r="E35" s="104"/>
      <c r="F35" s="104"/>
      <c r="G35" s="104"/>
      <c r="H35" s="104"/>
      <c r="I35" s="104"/>
      <c r="J35" s="104"/>
      <c r="K35" s="104"/>
    </row>
    <row r="36" spans="1:11" ht="15">
      <c r="A36" s="26"/>
      <c r="B36" s="26"/>
      <c r="C36" s="26"/>
      <c r="D36" s="104"/>
      <c r="E36" s="104"/>
      <c r="F36" s="104"/>
      <c r="G36" s="104"/>
      <c r="H36" s="104"/>
      <c r="I36" s="104"/>
      <c r="J36" s="104"/>
      <c r="K36" s="104"/>
    </row>
    <row r="37" spans="1:11" ht="15">
      <c r="A37" s="26"/>
      <c r="B37" s="26"/>
      <c r="C37" s="26"/>
      <c r="D37" s="104"/>
      <c r="E37" s="104"/>
      <c r="F37" s="104"/>
      <c r="G37" s="104"/>
      <c r="H37" s="104"/>
      <c r="I37" s="104"/>
      <c r="J37" s="104"/>
      <c r="K37" s="104"/>
    </row>
    <row r="38" spans="1:11" ht="15">
      <c r="A38" s="26"/>
      <c r="B38" s="26"/>
      <c r="C38" s="26"/>
      <c r="D38" s="104"/>
      <c r="E38" s="104"/>
      <c r="F38" s="104"/>
      <c r="G38" s="104"/>
      <c r="H38" s="104"/>
      <c r="I38" s="104"/>
      <c r="J38" s="104"/>
      <c r="K38" s="104"/>
    </row>
    <row r="39" spans="1:11" ht="15">
      <c r="A39" s="26"/>
      <c r="B39" s="26"/>
      <c r="C39" s="26"/>
      <c r="D39" s="104"/>
      <c r="E39" s="104"/>
      <c r="F39" s="104"/>
      <c r="G39" s="104"/>
      <c r="H39" s="104"/>
      <c r="I39" s="104"/>
      <c r="J39" s="104"/>
      <c r="K39" s="104"/>
    </row>
    <row r="40" spans="1:11" ht="15">
      <c r="A40" s="26"/>
      <c r="B40" s="26"/>
      <c r="C40" s="26"/>
      <c r="D40" s="104"/>
      <c r="E40" s="104"/>
      <c r="F40" s="104"/>
      <c r="G40" s="104"/>
      <c r="H40" s="104"/>
      <c r="I40" s="104"/>
      <c r="J40" s="104"/>
      <c r="K40" s="104"/>
    </row>
    <row r="41" spans="4:11" ht="15">
      <c r="D41" s="103"/>
      <c r="E41" s="103"/>
      <c r="F41" s="103"/>
      <c r="G41" s="103"/>
      <c r="H41" s="103"/>
      <c r="I41" s="103"/>
      <c r="J41" s="103"/>
      <c r="K41" s="103"/>
    </row>
  </sheetData>
  <sheetProtection sheet="1"/>
  <mergeCells count="14">
    <mergeCell ref="D35:K41"/>
    <mergeCell ref="E24:K24"/>
    <mergeCell ref="E25:K25"/>
    <mergeCell ref="D16:K21"/>
    <mergeCell ref="D13:K15"/>
    <mergeCell ref="E30:K31"/>
    <mergeCell ref="E22:K22"/>
    <mergeCell ref="E32:K32"/>
    <mergeCell ref="E33:K33"/>
    <mergeCell ref="E34:K34"/>
    <mergeCell ref="C3:K11"/>
    <mergeCell ref="E26:K26"/>
    <mergeCell ref="E27:K27"/>
    <mergeCell ref="E28:K29"/>
  </mergeCells>
  <printOptions/>
  <pageMargins left="0.7" right="0.7" top="0.5" bottom="0.5" header="0.3" footer="0.21"/>
  <pageSetup horizontalDpi="600" verticalDpi="600" orientation="portrait" r:id="rId2"/>
  <headerFooter>
    <oddFooter>&amp;L&amp;"Arial,Italic"&amp;8wq-bwm2-02d  •  5/8/14&amp;C&amp;"Arial,Italic"&amp;8www.pca.state.mn.us  •  Available in alternative formats  •   
651-296-6300  •  800-657-3864  •  TTY 651-282-5332 or 800-657-3864&amp;R&amp;"Arial,Italic"&amp;8Page &amp;P of &amp;N</oddFooter>
  </headerFooter>
  <drawing r:id="rId1"/>
</worksheet>
</file>

<file path=xl/worksheets/sheet10.xml><?xml version="1.0" encoding="utf-8"?>
<worksheet xmlns="http://schemas.openxmlformats.org/spreadsheetml/2006/main" xmlns:r="http://schemas.openxmlformats.org/officeDocument/2006/relationships">
  <dimension ref="A3:O24"/>
  <sheetViews>
    <sheetView zoomScalePageLayoutView="0" workbookViewId="0" topLeftCell="A1">
      <selection activeCell="A1" sqref="A1"/>
    </sheetView>
  </sheetViews>
  <sheetFormatPr defaultColWidth="9.140625" defaultRowHeight="15"/>
  <cols>
    <col min="1" max="1" width="21.8515625" style="0" customWidth="1"/>
  </cols>
  <sheetData>
    <row r="3" spans="1:15" ht="45.75" thickBot="1">
      <c r="A3" s="1" t="s">
        <v>285</v>
      </c>
      <c r="B3" s="1" t="s">
        <v>256</v>
      </c>
      <c r="C3" s="1" t="s">
        <v>258</v>
      </c>
      <c r="D3" s="1" t="s">
        <v>260</v>
      </c>
      <c r="E3" s="1" t="s">
        <v>262</v>
      </c>
      <c r="F3" s="1" t="s">
        <v>264</v>
      </c>
      <c r="G3" s="1" t="s">
        <v>266</v>
      </c>
      <c r="H3" s="1" t="s">
        <v>268</v>
      </c>
      <c r="I3" s="1" t="s">
        <v>270</v>
      </c>
      <c r="J3" s="1" t="s">
        <v>272</v>
      </c>
      <c r="K3" s="1" t="s">
        <v>274</v>
      </c>
      <c r="L3" s="1" t="s">
        <v>276</v>
      </c>
      <c r="M3" s="1" t="s">
        <v>278</v>
      </c>
      <c r="N3" s="1" t="s">
        <v>280</v>
      </c>
      <c r="O3" s="1" t="s">
        <v>282</v>
      </c>
    </row>
    <row r="4" spans="1:15" ht="15.75" thickTop="1">
      <c r="A4" s="15">
        <v>1</v>
      </c>
      <c r="B4" s="15"/>
      <c r="C4" s="15"/>
      <c r="D4" s="15" t="s">
        <v>286</v>
      </c>
      <c r="E4" s="15" t="s">
        <v>287</v>
      </c>
      <c r="F4" s="15" t="s">
        <v>288</v>
      </c>
      <c r="G4" s="16" t="s">
        <v>289</v>
      </c>
      <c r="H4" s="15" t="s">
        <v>290</v>
      </c>
      <c r="I4" s="15" t="s">
        <v>291</v>
      </c>
      <c r="J4" s="15" t="s">
        <v>291</v>
      </c>
      <c r="K4" s="15" t="s">
        <v>292</v>
      </c>
      <c r="L4" s="15" t="s">
        <v>293</v>
      </c>
      <c r="M4" s="15" t="s">
        <v>294</v>
      </c>
      <c r="N4" s="15" t="s">
        <v>295</v>
      </c>
      <c r="O4" s="16" t="s">
        <v>296</v>
      </c>
    </row>
    <row r="5" spans="1:15" ht="15">
      <c r="A5" s="17">
        <v>2</v>
      </c>
      <c r="B5" s="18" t="s">
        <v>297</v>
      </c>
      <c r="C5" s="17" t="s">
        <v>298</v>
      </c>
      <c r="D5" s="17" t="s">
        <v>299</v>
      </c>
      <c r="E5" s="17" t="s">
        <v>300</v>
      </c>
      <c r="F5" s="17" t="s">
        <v>301</v>
      </c>
      <c r="G5" s="17" t="s">
        <v>302</v>
      </c>
      <c r="H5" s="17" t="s">
        <v>303</v>
      </c>
      <c r="I5" s="17" t="s">
        <v>304</v>
      </c>
      <c r="J5" s="17" t="s">
        <v>305</v>
      </c>
      <c r="K5" s="17" t="s">
        <v>306</v>
      </c>
      <c r="L5" s="17" t="s">
        <v>307</v>
      </c>
      <c r="M5" s="17" t="s">
        <v>299</v>
      </c>
      <c r="N5" s="17" t="s">
        <v>303</v>
      </c>
      <c r="O5" s="17" t="s">
        <v>308</v>
      </c>
    </row>
    <row r="6" spans="1:15" ht="15">
      <c r="A6" s="17">
        <v>3</v>
      </c>
      <c r="B6" s="17"/>
      <c r="C6" s="17"/>
      <c r="D6" s="17" t="s">
        <v>309</v>
      </c>
      <c r="E6" s="17" t="s">
        <v>310</v>
      </c>
      <c r="F6" s="17" t="s">
        <v>311</v>
      </c>
      <c r="G6" s="17" t="s">
        <v>312</v>
      </c>
      <c r="H6" s="17" t="s">
        <v>313</v>
      </c>
      <c r="I6" s="17" t="s">
        <v>314</v>
      </c>
      <c r="J6" s="17" t="s">
        <v>315</v>
      </c>
      <c r="K6" s="17" t="s">
        <v>316</v>
      </c>
      <c r="L6" s="17" t="s">
        <v>317</v>
      </c>
      <c r="M6" s="17" t="s">
        <v>318</v>
      </c>
      <c r="N6" s="17" t="s">
        <v>319</v>
      </c>
      <c r="O6" s="17" t="s">
        <v>320</v>
      </c>
    </row>
    <row r="7" spans="1:15" ht="15">
      <c r="A7" s="4">
        <v>4</v>
      </c>
      <c r="B7" s="4"/>
      <c r="C7" s="4"/>
      <c r="D7" s="4" t="s">
        <v>321</v>
      </c>
      <c r="E7" s="4" t="s">
        <v>322</v>
      </c>
      <c r="F7" s="19" t="s">
        <v>322</v>
      </c>
      <c r="G7" s="19" t="s">
        <v>323</v>
      </c>
      <c r="H7" s="19" t="s">
        <v>324</v>
      </c>
      <c r="I7" s="19" t="s">
        <v>325</v>
      </c>
      <c r="J7" s="19" t="s">
        <v>326</v>
      </c>
      <c r="K7" s="4" t="s">
        <v>327</v>
      </c>
      <c r="L7" s="19" t="s">
        <v>328</v>
      </c>
      <c r="M7" s="4" t="s">
        <v>329</v>
      </c>
      <c r="N7" s="19" t="s">
        <v>330</v>
      </c>
      <c r="O7" s="19" t="s">
        <v>331</v>
      </c>
    </row>
    <row r="9" spans="1:9" ht="15">
      <c r="A9" s="20"/>
      <c r="B9" s="20">
        <v>1</v>
      </c>
      <c r="C9" s="20">
        <v>2</v>
      </c>
      <c r="D9" s="20">
        <v>3</v>
      </c>
      <c r="E9" s="20">
        <v>4</v>
      </c>
      <c r="F9" s="20">
        <v>1</v>
      </c>
      <c r="G9" s="20">
        <v>2</v>
      </c>
      <c r="H9" s="20">
        <v>4</v>
      </c>
      <c r="I9" s="20"/>
    </row>
    <row r="10" spans="1:9" ht="15.75" customHeight="1">
      <c r="A10" s="21" t="s">
        <v>276</v>
      </c>
      <c r="B10" s="17" t="s">
        <v>293</v>
      </c>
      <c r="C10" s="17" t="s">
        <v>307</v>
      </c>
      <c r="D10" s="17" t="s">
        <v>317</v>
      </c>
      <c r="E10" s="18" t="s">
        <v>328</v>
      </c>
      <c r="F10" s="22">
        <v>3.9</v>
      </c>
      <c r="G10" s="22">
        <v>3.5</v>
      </c>
      <c r="H10" s="23">
        <v>2.2</v>
      </c>
      <c r="I10" s="18"/>
    </row>
    <row r="11" spans="1:9" ht="15.75" customHeight="1">
      <c r="A11" s="21" t="s">
        <v>266</v>
      </c>
      <c r="B11" s="18" t="s">
        <v>289</v>
      </c>
      <c r="C11" s="17" t="s">
        <v>302</v>
      </c>
      <c r="D11" s="17" t="s">
        <v>312</v>
      </c>
      <c r="E11" s="18" t="s">
        <v>323</v>
      </c>
      <c r="F11" s="23">
        <v>6.4</v>
      </c>
      <c r="G11" s="22">
        <v>5.2</v>
      </c>
      <c r="H11" s="23">
        <v>4.7</v>
      </c>
      <c r="I11" s="18"/>
    </row>
    <row r="12" spans="1:9" ht="15.75" customHeight="1">
      <c r="A12" s="21" t="s">
        <v>272</v>
      </c>
      <c r="B12" s="17" t="s">
        <v>291</v>
      </c>
      <c r="C12" s="17" t="s">
        <v>305</v>
      </c>
      <c r="D12" s="17" t="s">
        <v>315</v>
      </c>
      <c r="E12" s="18" t="s">
        <v>326</v>
      </c>
      <c r="F12" s="22">
        <v>7.3</v>
      </c>
      <c r="G12" s="22">
        <v>7.2</v>
      </c>
      <c r="H12" s="23">
        <v>5.8</v>
      </c>
      <c r="I12" s="18"/>
    </row>
    <row r="13" spans="1:9" ht="15.75" customHeight="1">
      <c r="A13" s="21" t="s">
        <v>280</v>
      </c>
      <c r="B13" s="17" t="s">
        <v>295</v>
      </c>
      <c r="C13" s="17" t="s">
        <v>303</v>
      </c>
      <c r="D13" s="17" t="s">
        <v>319</v>
      </c>
      <c r="E13" s="18" t="s">
        <v>330</v>
      </c>
      <c r="F13" s="22">
        <v>5.6</v>
      </c>
      <c r="G13" s="22">
        <v>5.5</v>
      </c>
      <c r="H13" s="23">
        <v>3.6</v>
      </c>
      <c r="I13" s="18"/>
    </row>
    <row r="14" spans="1:9" ht="15.75" customHeight="1">
      <c r="A14" s="21" t="s">
        <v>258</v>
      </c>
      <c r="B14" s="17" t="s">
        <v>334</v>
      </c>
      <c r="C14" s="17" t="s">
        <v>298</v>
      </c>
      <c r="D14" s="17" t="s">
        <v>334</v>
      </c>
      <c r="E14" s="17" t="s">
        <v>334</v>
      </c>
      <c r="F14" s="22">
        <v>10</v>
      </c>
      <c r="G14" s="22">
        <v>4</v>
      </c>
      <c r="H14" s="22">
        <v>0</v>
      </c>
      <c r="I14" s="17"/>
    </row>
    <row r="15" spans="1:9" ht="15.75" customHeight="1">
      <c r="A15" s="21" t="s">
        <v>282</v>
      </c>
      <c r="B15" s="18" t="s">
        <v>296</v>
      </c>
      <c r="C15" s="17" t="s">
        <v>308</v>
      </c>
      <c r="D15" s="17" t="s">
        <v>320</v>
      </c>
      <c r="E15" s="18" t="s">
        <v>331</v>
      </c>
      <c r="F15" s="23">
        <v>3.3</v>
      </c>
      <c r="G15" s="22">
        <v>2.7</v>
      </c>
      <c r="H15" s="23">
        <v>2.1</v>
      </c>
      <c r="I15" s="18"/>
    </row>
    <row r="16" spans="1:9" ht="15.75" customHeight="1">
      <c r="A16" s="21" t="s">
        <v>262</v>
      </c>
      <c r="B16" s="17" t="s">
        <v>287</v>
      </c>
      <c r="C16" s="17" t="s">
        <v>300</v>
      </c>
      <c r="D16" s="17" t="s">
        <v>310</v>
      </c>
      <c r="E16" s="17" t="s">
        <v>322</v>
      </c>
      <c r="F16" s="22">
        <v>4.2</v>
      </c>
      <c r="G16" s="22">
        <v>4.1</v>
      </c>
      <c r="H16" s="22">
        <v>1.3</v>
      </c>
      <c r="I16" s="17"/>
    </row>
    <row r="17" spans="1:9" ht="15.75" customHeight="1">
      <c r="A17" s="21" t="s">
        <v>278</v>
      </c>
      <c r="B17" s="17" t="s">
        <v>294</v>
      </c>
      <c r="C17" s="17" t="s">
        <v>299</v>
      </c>
      <c r="D17" s="17" t="s">
        <v>318</v>
      </c>
      <c r="E17" s="17" t="s">
        <v>329</v>
      </c>
      <c r="F17" s="22">
        <v>4.6</v>
      </c>
      <c r="G17" s="22">
        <v>4.2</v>
      </c>
      <c r="H17" s="22">
        <v>2.5</v>
      </c>
      <c r="I17" s="17"/>
    </row>
    <row r="18" spans="1:9" ht="15.75" customHeight="1">
      <c r="A18" s="21" t="s">
        <v>270</v>
      </c>
      <c r="B18" s="17" t="s">
        <v>291</v>
      </c>
      <c r="C18" s="17" t="s">
        <v>304</v>
      </c>
      <c r="D18" s="17" t="s">
        <v>314</v>
      </c>
      <c r="E18" s="18" t="s">
        <v>325</v>
      </c>
      <c r="F18" s="22">
        <v>7.3</v>
      </c>
      <c r="G18" s="22">
        <v>7.1</v>
      </c>
      <c r="H18" s="23">
        <v>5.4</v>
      </c>
      <c r="I18" s="18"/>
    </row>
    <row r="19" spans="1:9" ht="15.75" customHeight="1">
      <c r="A19" s="21" t="s">
        <v>268</v>
      </c>
      <c r="B19" s="17" t="s">
        <v>290</v>
      </c>
      <c r="C19" s="17" t="s">
        <v>303</v>
      </c>
      <c r="D19" s="17" t="s">
        <v>313</v>
      </c>
      <c r="E19" s="18" t="s">
        <v>324</v>
      </c>
      <c r="F19" s="22">
        <v>6.2</v>
      </c>
      <c r="G19" s="22">
        <v>5.5</v>
      </c>
      <c r="H19" s="23">
        <v>1.8</v>
      </c>
      <c r="I19" s="18"/>
    </row>
    <row r="20" spans="1:9" ht="15.75" customHeight="1">
      <c r="A20" s="21" t="s">
        <v>333</v>
      </c>
      <c r="B20" s="17" t="s">
        <v>286</v>
      </c>
      <c r="C20" s="17" t="s">
        <v>299</v>
      </c>
      <c r="D20" s="17" t="s">
        <v>309</v>
      </c>
      <c r="E20" s="17" t="s">
        <v>321</v>
      </c>
      <c r="F20" s="22">
        <v>4.9</v>
      </c>
      <c r="G20" s="22">
        <v>4.2</v>
      </c>
      <c r="H20" s="22">
        <v>1.6</v>
      </c>
      <c r="I20" s="17"/>
    </row>
    <row r="21" spans="1:9" ht="15.75" customHeight="1">
      <c r="A21" s="21" t="s">
        <v>256</v>
      </c>
      <c r="B21" s="17" t="s">
        <v>334</v>
      </c>
      <c r="C21" s="18" t="s">
        <v>297</v>
      </c>
      <c r="D21" s="17" t="s">
        <v>334</v>
      </c>
      <c r="E21" s="17" t="s">
        <v>334</v>
      </c>
      <c r="F21" s="22">
        <v>10</v>
      </c>
      <c r="G21" s="23">
        <v>5</v>
      </c>
      <c r="H21" s="22">
        <v>0</v>
      </c>
      <c r="I21" s="17"/>
    </row>
    <row r="22" spans="1:9" ht="15.75" customHeight="1">
      <c r="A22" s="21" t="s">
        <v>274</v>
      </c>
      <c r="B22" s="17" t="s">
        <v>292</v>
      </c>
      <c r="C22" s="17" t="s">
        <v>306</v>
      </c>
      <c r="D22" s="17" t="s">
        <v>316</v>
      </c>
      <c r="E22" s="17" t="s">
        <v>327</v>
      </c>
      <c r="F22" s="22">
        <v>4.5</v>
      </c>
      <c r="G22" s="22">
        <v>4.3</v>
      </c>
      <c r="H22" s="22">
        <v>3.2</v>
      </c>
      <c r="I22" s="17"/>
    </row>
    <row r="23" spans="1:9" ht="15.75" customHeight="1">
      <c r="A23" s="21" t="s">
        <v>264</v>
      </c>
      <c r="B23" s="17" t="s">
        <v>288</v>
      </c>
      <c r="C23" s="17" t="s">
        <v>301</v>
      </c>
      <c r="D23" s="17" t="s">
        <v>311</v>
      </c>
      <c r="E23" s="18" t="s">
        <v>322</v>
      </c>
      <c r="F23" s="22">
        <v>4.4</v>
      </c>
      <c r="G23" s="22">
        <v>3.9</v>
      </c>
      <c r="H23" s="23">
        <v>1.3</v>
      </c>
      <c r="I23" s="18"/>
    </row>
    <row r="24" spans="1:5" ht="15">
      <c r="A24" s="20"/>
      <c r="B24" s="20"/>
      <c r="C24" s="20"/>
      <c r="D24" s="20"/>
      <c r="E24" s="20"/>
    </row>
  </sheetData>
  <sheetProtection sheet="1" objects="1" scenarios="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J31"/>
  <sheetViews>
    <sheetView zoomScalePageLayoutView="0" workbookViewId="0" topLeftCell="A1">
      <selection activeCell="A28" sqref="A28"/>
    </sheetView>
  </sheetViews>
  <sheetFormatPr defaultColWidth="9.140625" defaultRowHeight="15"/>
  <cols>
    <col min="1" max="1" width="25.7109375" style="0" customWidth="1"/>
    <col min="2" max="2" width="28.28125" style="8" customWidth="1"/>
    <col min="3" max="3" width="13.7109375" style="0" customWidth="1"/>
    <col min="4" max="4" width="5.28125" style="0" bestFit="1" customWidth="1"/>
    <col min="5" max="5" width="6.57421875" style="0" customWidth="1"/>
    <col min="6" max="6" width="13.7109375" style="0" customWidth="1"/>
    <col min="7" max="7" width="5.28125" style="0" bestFit="1" customWidth="1"/>
    <col min="8" max="8" width="6.140625" style="0" customWidth="1"/>
    <col min="9" max="9" width="14.7109375" style="0" customWidth="1"/>
    <col min="10" max="10" width="6.57421875" style="0" customWidth="1"/>
  </cols>
  <sheetData>
    <row r="2" spans="3:10" ht="18.75">
      <c r="C2" s="111" t="s">
        <v>226</v>
      </c>
      <c r="D2" s="111"/>
      <c r="F2" s="111" t="s">
        <v>252</v>
      </c>
      <c r="G2" s="111"/>
      <c r="I2" s="111" t="s">
        <v>253</v>
      </c>
      <c r="J2" s="111"/>
    </row>
    <row r="3" spans="3:9" ht="15">
      <c r="C3" s="24">
        <f>Metrics!C4</f>
        <v>0</v>
      </c>
      <c r="F3" s="24">
        <f>Metrics!D4</f>
        <v>0</v>
      </c>
      <c r="I3" s="24">
        <f>Metrics!E4</f>
        <v>0</v>
      </c>
    </row>
    <row r="4" spans="2:9" ht="15">
      <c r="B4" s="8" t="s">
        <v>251</v>
      </c>
      <c r="C4" s="14">
        <f>Metrics!C5</f>
        <v>0</v>
      </c>
      <c r="F4" s="14">
        <f>Metrics!D5</f>
        <v>0</v>
      </c>
      <c r="I4" s="14">
        <f>Metrics!E5</f>
        <v>0</v>
      </c>
    </row>
    <row r="5" spans="1:10" ht="15">
      <c r="A5" s="110" t="s">
        <v>337</v>
      </c>
      <c r="B5" s="8">
        <v>1</v>
      </c>
      <c r="C5" t="e">
        <f>LOOKUP(C3,Criteria!$A$10:$A$23,Criteria!$F$10:$F$23)</f>
        <v>#N/A</v>
      </c>
      <c r="D5" t="e">
        <f>IF(C4&gt;C5,"T","F")</f>
        <v>#N/A</v>
      </c>
      <c r="F5" t="e">
        <f>LOOKUP(F3,Criteria!$A$10:$A$23,Criteria!$F$10:$F$23)</f>
        <v>#N/A</v>
      </c>
      <c r="G5" t="e">
        <f>IF(F4&gt;F5,"T","F")</f>
        <v>#N/A</v>
      </c>
      <c r="I5" t="e">
        <f>LOOKUP(I3,Criteria!$A$10:$A$23,Criteria!$F$10:$F$23)</f>
        <v>#N/A</v>
      </c>
      <c r="J5" t="e">
        <f>IF(I4&gt;I5,"T","F")</f>
        <v>#N/A</v>
      </c>
    </row>
    <row r="6" spans="1:10" ht="15">
      <c r="A6" s="110"/>
      <c r="B6" s="8">
        <v>2</v>
      </c>
      <c r="C6" t="e">
        <f>LOOKUP(C3,Criteria!$A$10:$A$23,Criteria!$G$10:$G$23)</f>
        <v>#N/A</v>
      </c>
      <c r="D6" t="e">
        <f>IF(C4&gt;C6,"T","F")</f>
        <v>#N/A</v>
      </c>
      <c r="F6" t="e">
        <f>LOOKUP(F3,Criteria!$A$10:$A$23,Criteria!$G$10:$G$23)</f>
        <v>#N/A</v>
      </c>
      <c r="G6" t="e">
        <f>IF(F4&gt;F6,"T","F")</f>
        <v>#N/A</v>
      </c>
      <c r="I6" t="e">
        <f>LOOKUP(I3,Criteria!$A$10:$A$23,Criteria!$G$10:$G$23)</f>
        <v>#N/A</v>
      </c>
      <c r="J6" t="e">
        <f>IF(I4&gt;I6,"T","F")</f>
        <v>#N/A</v>
      </c>
    </row>
    <row r="7" spans="1:10" ht="15">
      <c r="A7" s="110"/>
      <c r="B7" s="8">
        <v>3</v>
      </c>
      <c r="C7" t="e">
        <f>LOOKUP(C3,Criteria!$A$10:$A$23,Criteria!$H$10:$H$23)</f>
        <v>#N/A</v>
      </c>
      <c r="D7" t="e">
        <f>IF(C4&gt;C7,"T","F")</f>
        <v>#N/A</v>
      </c>
      <c r="F7" t="e">
        <f>LOOKUP(F3,Criteria!$A$10:$A$23,Criteria!$H$10:$H$23)</f>
        <v>#N/A</v>
      </c>
      <c r="G7" t="e">
        <f>IF(F4&gt;F7,"T","F")</f>
        <v>#N/A</v>
      </c>
      <c r="I7" t="e">
        <f>LOOKUP(I3,Criteria!$A$10:$A$23,Criteria!$H$10:$H$23)</f>
        <v>#N/A</v>
      </c>
      <c r="J7" t="e">
        <f>IF(I4&gt;I7,"T","F")</f>
        <v>#N/A</v>
      </c>
    </row>
    <row r="8" spans="1:10" ht="15">
      <c r="A8" s="110"/>
      <c r="B8" s="8">
        <v>4</v>
      </c>
      <c r="D8" t="e">
        <f>IF(C4&lt;C7,"T","F")</f>
        <v>#N/A</v>
      </c>
      <c r="G8" t="e">
        <f>IF(F4&lt;F7,"T","F")</f>
        <v>#N/A</v>
      </c>
      <c r="J8" t="e">
        <f>IF(I4&lt;I7,"T","F")</f>
        <v>#N/A</v>
      </c>
    </row>
    <row r="9" spans="2:9" ht="15">
      <c r="B9" s="8" t="s">
        <v>344</v>
      </c>
      <c r="C9" t="e">
        <f>CONCATENATE(D5,D6,D7,D8)</f>
        <v>#N/A</v>
      </c>
      <c r="F9" t="e">
        <f>CONCATENATE(G5,G6,G7,G8)</f>
        <v>#N/A</v>
      </c>
      <c r="I9" t="e">
        <f>CONCATENATE(J5,J6,J7,J8)</f>
        <v>#N/A</v>
      </c>
    </row>
    <row r="10" spans="2:9" ht="15">
      <c r="B10" s="8" t="s">
        <v>338</v>
      </c>
      <c r="C10" t="e">
        <f>LOOKUP(C9,$B$21:$C$24)</f>
        <v>#N/A</v>
      </c>
      <c r="F10" t="e">
        <f>LOOKUP(F9,$B$21:$C$24)</f>
        <v>#N/A</v>
      </c>
      <c r="I10" t="e">
        <f>LOOKUP(I9,$B$21:$C$24)</f>
        <v>#N/A</v>
      </c>
    </row>
    <row r="11" spans="2:9" ht="15">
      <c r="B11" s="8" t="s">
        <v>336</v>
      </c>
      <c r="C11">
        <f>Metrics!C15</f>
        <v>0</v>
      </c>
      <c r="F11">
        <f>Metrics!D15</f>
        <v>0</v>
      </c>
      <c r="I11">
        <f>Metrics!E15</f>
        <v>0</v>
      </c>
    </row>
    <row r="12" spans="2:9" ht="15">
      <c r="B12" s="8" t="s">
        <v>335</v>
      </c>
      <c r="C12" t="str">
        <f>IF(C11&lt;1,"Yes","No")</f>
        <v>Yes</v>
      </c>
      <c r="F12" t="str">
        <f>IF(F11&lt;1,"Yes","No")</f>
        <v>Yes</v>
      </c>
      <c r="I12" t="str">
        <f>IF(I11&lt;1,"Yes","No")</f>
        <v>Yes</v>
      </c>
    </row>
    <row r="13" spans="2:9" ht="15">
      <c r="B13" s="8" t="s">
        <v>340</v>
      </c>
      <c r="C13" t="e">
        <f>CONCATENATE(C10,C12)</f>
        <v>#N/A</v>
      </c>
      <c r="F13" t="e">
        <f>CONCATENATE(F10,F12)</f>
        <v>#N/A</v>
      </c>
      <c r="I13" t="e">
        <f>CONCATENATE(I10,I12)</f>
        <v>#N/A</v>
      </c>
    </row>
    <row r="14" spans="2:9" ht="15">
      <c r="B14" s="8" t="s">
        <v>339</v>
      </c>
      <c r="C14" t="e">
        <f>IF(C10&gt;1,C10,0)</f>
        <v>#N/A</v>
      </c>
      <c r="F14" t="e">
        <f>IF(F10&gt;1,F10,0)</f>
        <v>#N/A</v>
      </c>
      <c r="I14" t="e">
        <f>IF(I10&gt;1,I10,0)</f>
        <v>#N/A</v>
      </c>
    </row>
    <row r="15" spans="2:9" ht="15">
      <c r="B15" s="8" t="s">
        <v>341</v>
      </c>
      <c r="C15" t="e">
        <f>IF(C13="1Yes",1,0)</f>
        <v>#N/A</v>
      </c>
      <c r="F15" t="e">
        <f>IF(F13="1Yes",1,0)</f>
        <v>#N/A</v>
      </c>
      <c r="I15" t="e">
        <f>IF(I13="1Yes",1,0)</f>
        <v>#N/A</v>
      </c>
    </row>
    <row r="16" spans="2:9" ht="15">
      <c r="B16" s="8" t="s">
        <v>342</v>
      </c>
      <c r="C16" t="e">
        <f>IF(C13="1No",2,0)</f>
        <v>#N/A</v>
      </c>
      <c r="F16" t="e">
        <f>IF(F13="1No",2,0)</f>
        <v>#N/A</v>
      </c>
      <c r="I16" t="e">
        <f>IF(I13="1No",2,0)</f>
        <v>#N/A</v>
      </c>
    </row>
    <row r="17" spans="2:9" ht="15">
      <c r="B17" s="8" t="s">
        <v>343</v>
      </c>
      <c r="C17" t="e">
        <f>SUM(C14:C16)</f>
        <v>#N/A</v>
      </c>
      <c r="F17" t="e">
        <f>SUM(F14:F16)</f>
        <v>#N/A</v>
      </c>
      <c r="I17" t="e">
        <f>SUM(I14:I16)</f>
        <v>#N/A</v>
      </c>
    </row>
    <row r="19" ht="15">
      <c r="B19" s="8" t="s">
        <v>345</v>
      </c>
    </row>
    <row r="20" spans="2:3" ht="15">
      <c r="B20" s="8" t="s">
        <v>346</v>
      </c>
      <c r="C20" t="s">
        <v>332</v>
      </c>
    </row>
    <row r="21" spans="2:3" ht="15">
      <c r="B21" s="8" t="s">
        <v>350</v>
      </c>
      <c r="C21">
        <v>4</v>
      </c>
    </row>
    <row r="22" spans="2:3" ht="15">
      <c r="B22" s="8" t="s">
        <v>349</v>
      </c>
      <c r="C22">
        <v>3</v>
      </c>
    </row>
    <row r="23" spans="2:3" ht="15">
      <c r="B23" s="8" t="s">
        <v>348</v>
      </c>
      <c r="C23">
        <v>2</v>
      </c>
    </row>
    <row r="24" spans="2:3" ht="15">
      <c r="B24" s="8" t="s">
        <v>347</v>
      </c>
      <c r="C24">
        <v>1</v>
      </c>
    </row>
    <row r="27" spans="1:2" ht="15">
      <c r="A27" t="s">
        <v>758</v>
      </c>
      <c r="B27" s="8" t="s">
        <v>753</v>
      </c>
    </row>
    <row r="28" spans="1:2" ht="15">
      <c r="A28">
        <v>1</v>
      </c>
      <c r="B28" s="8" t="s">
        <v>757</v>
      </c>
    </row>
    <row r="29" spans="1:3" ht="15">
      <c r="A29">
        <v>2</v>
      </c>
      <c r="B29" s="8" t="s">
        <v>756</v>
      </c>
      <c r="C29" s="14"/>
    </row>
    <row r="30" spans="1:2" ht="15">
      <c r="A30">
        <v>3</v>
      </c>
      <c r="B30" s="8" t="s">
        <v>755</v>
      </c>
    </row>
    <row r="31" spans="1:2" ht="15">
      <c r="A31">
        <v>4</v>
      </c>
      <c r="B31" s="8" t="s">
        <v>754</v>
      </c>
    </row>
  </sheetData>
  <sheetProtection password="C182" sheet="1" objects="1" scenarios="1"/>
  <mergeCells count="4">
    <mergeCell ref="A5:A8"/>
    <mergeCell ref="C2:D2"/>
    <mergeCell ref="F2:G2"/>
    <mergeCell ref="I2:J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65"/>
  <sheetViews>
    <sheetView zoomScalePageLayoutView="0" workbookViewId="0" topLeftCell="A1">
      <selection activeCell="C2" sqref="C2"/>
    </sheetView>
  </sheetViews>
  <sheetFormatPr defaultColWidth="9.140625" defaultRowHeight="15"/>
  <cols>
    <col min="1" max="1" width="4.7109375" style="79" customWidth="1"/>
    <col min="2" max="2" width="38.140625" style="79" customWidth="1"/>
    <col min="3" max="3" width="26.421875" style="79" customWidth="1"/>
    <col min="4" max="4" width="5.7109375" style="79" bestFit="1" customWidth="1"/>
    <col min="5" max="5" width="9.140625" style="79" customWidth="1"/>
    <col min="6" max="6" width="11.00390625" style="79" customWidth="1"/>
    <col min="7" max="7" width="10.8515625" style="79" customWidth="1"/>
    <col min="8" max="8" width="13.28125" style="79" customWidth="1"/>
    <col min="9" max="10" width="9.28125" style="79" customWidth="1"/>
    <col min="11" max="11" width="9.28125" style="79" bestFit="1" customWidth="1"/>
    <col min="12" max="14" width="6.7109375" style="79" customWidth="1"/>
    <col min="15" max="16384" width="9.140625" style="79" customWidth="1"/>
  </cols>
  <sheetData>
    <row r="1" spans="1:2" ht="23.25">
      <c r="A1" s="107" t="s">
        <v>226</v>
      </c>
      <c r="B1" s="107"/>
    </row>
    <row r="2" spans="1:3" ht="15">
      <c r="A2" s="106" t="s">
        <v>227</v>
      </c>
      <c r="B2" s="106"/>
      <c r="C2" s="69"/>
    </row>
    <row r="3" spans="1:3" ht="15" customHeight="1">
      <c r="A3" s="80"/>
      <c r="B3" s="81" t="s">
        <v>355</v>
      </c>
      <c r="C3" s="70"/>
    </row>
    <row r="4" ht="14.25">
      <c r="C4" s="82"/>
    </row>
    <row r="5" spans="1:14" s="88" customFormat="1" ht="24.75" customHeight="1" thickBot="1">
      <c r="A5" s="83" t="s">
        <v>375</v>
      </c>
      <c r="B5" s="84" t="s">
        <v>228</v>
      </c>
      <c r="C5" s="85" t="s">
        <v>229</v>
      </c>
      <c r="D5" s="86" t="s">
        <v>230</v>
      </c>
      <c r="E5" s="87" t="s">
        <v>231</v>
      </c>
      <c r="F5" s="87" t="s">
        <v>232</v>
      </c>
      <c r="G5" s="87" t="s">
        <v>356</v>
      </c>
      <c r="H5" s="87" t="s">
        <v>8</v>
      </c>
      <c r="I5" s="87" t="s">
        <v>750</v>
      </c>
      <c r="J5" s="87" t="s">
        <v>751</v>
      </c>
      <c r="K5" s="87" t="s">
        <v>752</v>
      </c>
      <c r="L5" s="85" t="s">
        <v>233</v>
      </c>
      <c r="M5" s="85" t="s">
        <v>234</v>
      </c>
      <c r="N5" s="85" t="s">
        <v>235</v>
      </c>
    </row>
    <row r="6" spans="1:14" ht="12" customHeight="1" thickTop="1">
      <c r="A6" s="89">
        <v>1</v>
      </c>
      <c r="B6" s="71"/>
      <c r="C6" s="89" t="e">
        <f>LOOKUP(B6,RapidSpList!$A$2:$B$291)</f>
        <v>#N/A</v>
      </c>
      <c r="D6" s="71"/>
      <c r="E6" s="89" t="e">
        <f>LOOKUP(D6,CoverClasses!$A$3:$B$9)</f>
        <v>#N/A</v>
      </c>
      <c r="F6" s="89" t="e">
        <f>LOOKUP(D6,CoverClasses!$A$3:$A$9,CoverClasses!$C$3:$C$9)</f>
        <v>#N/A</v>
      </c>
      <c r="G6" s="89" t="e">
        <f>LOOKUP(B6,RapidSpList!$A$2:$A$291,RapidSpList!$C$2:$C$291)</f>
        <v>#N/A</v>
      </c>
      <c r="H6" s="89" t="e">
        <f>LOOKUP(B6,RapidSpList!$A$2:$A$291,RapidSpList!$E$2:$E$291)</f>
        <v>#N/A</v>
      </c>
      <c r="I6" s="89" t="e">
        <f>LOOKUP(B6,RapidSpList!$A$2:$A$291,RapidSpList!$G$2:$G$291)</f>
        <v>#N/A</v>
      </c>
      <c r="J6" s="89" t="e">
        <f>LOOKUP(B6,RapidSpList!$A$2:$A$291,RapidSpList!$H$2:$H$291)</f>
        <v>#N/A</v>
      </c>
      <c r="K6" s="89" t="e">
        <f>LOOKUP(B6,RapidSpList!$A$2:$A$291,RapidSpList!$I$2:$I$291)</f>
        <v>#N/A</v>
      </c>
      <c r="L6" s="89" t="e">
        <f>LOOKUP(B6,RapidSpList!$A$2:$A$291,RapidSpList!$D$2:$D$291)</f>
        <v>#N/A</v>
      </c>
      <c r="M6" s="89" t="e">
        <f>F6/Metrics!$C$14</f>
        <v>#N/A</v>
      </c>
      <c r="N6" s="89" t="e">
        <f>M6*L6</f>
        <v>#N/A</v>
      </c>
    </row>
    <row r="7" spans="1:14" ht="12" customHeight="1">
      <c r="A7" s="90">
        <v>2</v>
      </c>
      <c r="B7" s="71"/>
      <c r="C7" s="89" t="e">
        <f>LOOKUP(B7,RapidSpList!$A$2:$B$291)</f>
        <v>#N/A</v>
      </c>
      <c r="D7" s="72"/>
      <c r="E7" s="90" t="e">
        <f>LOOKUP(D7,CoverClasses!$A$3:$B$9)</f>
        <v>#N/A</v>
      </c>
      <c r="F7" s="90" t="e">
        <f>LOOKUP(D7,CoverClasses!$A$3:$A$9,CoverClasses!$C$3:$C$9)</f>
        <v>#N/A</v>
      </c>
      <c r="G7" s="89" t="e">
        <f>LOOKUP(B7,RapidSpList!$A$2:$A$291,RapidSpList!$C$2:$C$291)</f>
        <v>#N/A</v>
      </c>
      <c r="H7" s="89" t="e">
        <f>LOOKUP(B7,RapidSpList!$A$2:$A$291,RapidSpList!$E$2:$E$291)</f>
        <v>#N/A</v>
      </c>
      <c r="I7" s="89" t="e">
        <f>LOOKUP(B7,RapidSpList!$A$2:$A$291,RapidSpList!$G$2:$G$291)</f>
        <v>#N/A</v>
      </c>
      <c r="J7" s="89" t="e">
        <f>LOOKUP(B7,RapidSpList!$A$2:$A$291,RapidSpList!$H$2:$H$291)</f>
        <v>#N/A</v>
      </c>
      <c r="K7" s="89" t="e">
        <f>LOOKUP(B7,RapidSpList!$A$2:$A$291,RapidSpList!$I$2:$I$291)</f>
        <v>#N/A</v>
      </c>
      <c r="L7" s="89" t="e">
        <f>LOOKUP(B7,RapidSpList!$A$2:$A$291,RapidSpList!$D$2:$D$291)</f>
        <v>#N/A</v>
      </c>
      <c r="M7" s="90" t="e">
        <f>F7/Metrics!$C$14</f>
        <v>#N/A</v>
      </c>
      <c r="N7" s="90" t="e">
        <f aca="true" t="shared" si="0" ref="N7:N45">M7*L7</f>
        <v>#N/A</v>
      </c>
    </row>
    <row r="8" spans="1:14" ht="12" customHeight="1">
      <c r="A8" s="90">
        <v>3</v>
      </c>
      <c r="B8" s="71"/>
      <c r="C8" s="89" t="e">
        <f>LOOKUP(B8,RapidSpList!$A$2:$B$291)</f>
        <v>#N/A</v>
      </c>
      <c r="D8" s="72"/>
      <c r="E8" s="90" t="e">
        <f>LOOKUP(D8,CoverClasses!$A$3:$B$9)</f>
        <v>#N/A</v>
      </c>
      <c r="F8" s="90" t="e">
        <f>LOOKUP(D8,CoverClasses!$A$3:$A$9,CoverClasses!$C$3:$C$9)</f>
        <v>#N/A</v>
      </c>
      <c r="G8" s="89" t="e">
        <f>LOOKUP(B8,RapidSpList!$A$2:$A$291,RapidSpList!$C$2:$C$291)</f>
        <v>#N/A</v>
      </c>
      <c r="H8" s="89" t="e">
        <f>LOOKUP(B8,RapidSpList!$A$2:$A$291,RapidSpList!$E$2:$E$291)</f>
        <v>#N/A</v>
      </c>
      <c r="I8" s="89" t="e">
        <f>LOOKUP(B8,RapidSpList!$A$2:$A$291,RapidSpList!$G$2:$G$291)</f>
        <v>#N/A</v>
      </c>
      <c r="J8" s="89" t="e">
        <f>LOOKUP(B8,RapidSpList!$A$2:$A$291,RapidSpList!$H$2:$H$291)</f>
        <v>#N/A</v>
      </c>
      <c r="K8" s="89" t="e">
        <f>LOOKUP(B8,RapidSpList!$A$2:$A$291,RapidSpList!$I$2:$I$291)</f>
        <v>#N/A</v>
      </c>
      <c r="L8" s="89" t="e">
        <f>LOOKUP(B8,RapidSpList!$A$2:$A$291,RapidSpList!$D$2:$D$291)</f>
        <v>#N/A</v>
      </c>
      <c r="M8" s="90" t="e">
        <f>F8/Metrics!$C$14</f>
        <v>#N/A</v>
      </c>
      <c r="N8" s="90" t="e">
        <f t="shared" si="0"/>
        <v>#N/A</v>
      </c>
    </row>
    <row r="9" spans="1:14" ht="12" customHeight="1">
      <c r="A9" s="90">
        <v>4</v>
      </c>
      <c r="B9" s="71"/>
      <c r="C9" s="89" t="e">
        <f>LOOKUP(B9,RapidSpList!$A$2:$B$291)</f>
        <v>#N/A</v>
      </c>
      <c r="D9" s="72"/>
      <c r="E9" s="90" t="e">
        <f>LOOKUP(D9,CoverClasses!$A$3:$B$9)</f>
        <v>#N/A</v>
      </c>
      <c r="F9" s="90" t="e">
        <f>LOOKUP(D9,CoverClasses!$A$3:$A$9,CoverClasses!$C$3:$C$9)</f>
        <v>#N/A</v>
      </c>
      <c r="G9" s="89" t="e">
        <f>LOOKUP(B9,RapidSpList!$A$2:$A$291,RapidSpList!$C$2:$C$291)</f>
        <v>#N/A</v>
      </c>
      <c r="H9" s="89" t="e">
        <f>LOOKUP(B9,RapidSpList!$A$2:$A$291,RapidSpList!$E$2:$E$291)</f>
        <v>#N/A</v>
      </c>
      <c r="I9" s="89" t="e">
        <f>LOOKUP(B9,RapidSpList!$A$2:$A$291,RapidSpList!$G$2:$G$291)</f>
        <v>#N/A</v>
      </c>
      <c r="J9" s="89" t="e">
        <f>LOOKUP(B9,RapidSpList!$A$2:$A$291,RapidSpList!$H$2:$H$291)</f>
        <v>#N/A</v>
      </c>
      <c r="K9" s="89" t="e">
        <f>LOOKUP(B9,RapidSpList!$A$2:$A$291,RapidSpList!$I$2:$I$291)</f>
        <v>#N/A</v>
      </c>
      <c r="L9" s="89" t="e">
        <f>LOOKUP(B9,RapidSpList!$A$2:$A$291,RapidSpList!$D$2:$D$291)</f>
        <v>#N/A</v>
      </c>
      <c r="M9" s="90" t="e">
        <f>F9/Metrics!$C$14</f>
        <v>#N/A</v>
      </c>
      <c r="N9" s="90" t="e">
        <f t="shared" si="0"/>
        <v>#N/A</v>
      </c>
    </row>
    <row r="10" spans="1:14" ht="12" customHeight="1">
      <c r="A10" s="90">
        <v>5</v>
      </c>
      <c r="B10" s="71"/>
      <c r="C10" s="89" t="e">
        <f>LOOKUP(B10,RapidSpList!$A$2:$B$291)</f>
        <v>#N/A</v>
      </c>
      <c r="D10" s="72"/>
      <c r="E10" s="90" t="e">
        <f>LOOKUP(D10,CoverClasses!$A$3:$B$9)</f>
        <v>#N/A</v>
      </c>
      <c r="F10" s="90" t="e">
        <f>LOOKUP(D10,CoverClasses!$A$3:$A$9,CoverClasses!$C$3:$C$9)</f>
        <v>#N/A</v>
      </c>
      <c r="G10" s="89" t="e">
        <f>LOOKUP(B10,RapidSpList!$A$2:$A$291,RapidSpList!$C$2:$C$291)</f>
        <v>#N/A</v>
      </c>
      <c r="H10" s="89" t="e">
        <f>LOOKUP(B10,RapidSpList!$A$2:$A$291,RapidSpList!$E$2:$E$291)</f>
        <v>#N/A</v>
      </c>
      <c r="I10" s="89" t="e">
        <f>LOOKUP(B10,RapidSpList!$A$2:$A$291,RapidSpList!$G$2:$G$291)</f>
        <v>#N/A</v>
      </c>
      <c r="J10" s="89" t="e">
        <f>LOOKUP(B10,RapidSpList!$A$2:$A$291,RapidSpList!$H$2:$H$291)</f>
        <v>#N/A</v>
      </c>
      <c r="K10" s="89" t="e">
        <f>LOOKUP(B10,RapidSpList!$A$2:$A$291,RapidSpList!$I$2:$I$291)</f>
        <v>#N/A</v>
      </c>
      <c r="L10" s="89" t="e">
        <f>LOOKUP(B10,RapidSpList!$A$2:$A$291,RapidSpList!$D$2:$D$291)</f>
        <v>#N/A</v>
      </c>
      <c r="M10" s="90" t="e">
        <f>F10/Metrics!$C$14</f>
        <v>#N/A</v>
      </c>
      <c r="N10" s="90" t="e">
        <f t="shared" si="0"/>
        <v>#N/A</v>
      </c>
    </row>
    <row r="11" spans="1:14" ht="12" customHeight="1">
      <c r="A11" s="90">
        <v>6</v>
      </c>
      <c r="B11" s="71"/>
      <c r="C11" s="89" t="e">
        <f>LOOKUP(B11,RapidSpList!$A$2:$B$291)</f>
        <v>#N/A</v>
      </c>
      <c r="D11" s="72"/>
      <c r="E11" s="90" t="e">
        <f>LOOKUP(D11,CoverClasses!$A$3:$B$9)</f>
        <v>#N/A</v>
      </c>
      <c r="F11" s="90" t="e">
        <f>LOOKUP(D11,CoverClasses!$A$3:$A$9,CoverClasses!$C$3:$C$9)</f>
        <v>#N/A</v>
      </c>
      <c r="G11" s="89" t="e">
        <f>LOOKUP(B11,RapidSpList!$A$2:$A$291,RapidSpList!$C$2:$C$291)</f>
        <v>#N/A</v>
      </c>
      <c r="H11" s="89" t="e">
        <f>LOOKUP(B11,RapidSpList!$A$2:$A$291,RapidSpList!$E$2:$E$291)</f>
        <v>#N/A</v>
      </c>
      <c r="I11" s="89" t="e">
        <f>LOOKUP(B11,RapidSpList!$A$2:$A$291,RapidSpList!$G$2:$G$291)</f>
        <v>#N/A</v>
      </c>
      <c r="J11" s="89" t="e">
        <f>LOOKUP(B11,RapidSpList!$A$2:$A$291,RapidSpList!$H$2:$H$291)</f>
        <v>#N/A</v>
      </c>
      <c r="K11" s="89" t="e">
        <f>LOOKUP(B11,RapidSpList!$A$2:$A$291,RapidSpList!$I$2:$I$291)</f>
        <v>#N/A</v>
      </c>
      <c r="L11" s="89" t="e">
        <f>LOOKUP(B11,RapidSpList!$A$2:$A$291,RapidSpList!$D$2:$D$291)</f>
        <v>#N/A</v>
      </c>
      <c r="M11" s="90" t="e">
        <f>F11/Metrics!$C$14</f>
        <v>#N/A</v>
      </c>
      <c r="N11" s="90" t="e">
        <f t="shared" si="0"/>
        <v>#N/A</v>
      </c>
    </row>
    <row r="12" spans="1:14" ht="12" customHeight="1">
      <c r="A12" s="90">
        <v>7</v>
      </c>
      <c r="B12" s="71"/>
      <c r="C12" s="89" t="e">
        <f>LOOKUP(B12,RapidSpList!$A$2:$B$291)</f>
        <v>#N/A</v>
      </c>
      <c r="D12" s="72"/>
      <c r="E12" s="90" t="e">
        <f>LOOKUP(D12,CoverClasses!$A$3:$B$9)</f>
        <v>#N/A</v>
      </c>
      <c r="F12" s="90" t="e">
        <f>LOOKUP(D12,CoverClasses!$A$3:$A$9,CoverClasses!$C$3:$C$9)</f>
        <v>#N/A</v>
      </c>
      <c r="G12" s="89" t="e">
        <f>LOOKUP(B12,RapidSpList!$A$2:$A$291,RapidSpList!$C$2:$C$291)</f>
        <v>#N/A</v>
      </c>
      <c r="H12" s="89" t="e">
        <f>LOOKUP(B12,RapidSpList!$A$2:$A$291,RapidSpList!$E$2:$E$291)</f>
        <v>#N/A</v>
      </c>
      <c r="I12" s="89" t="e">
        <f>LOOKUP(B12,RapidSpList!$A$2:$A$291,RapidSpList!$G$2:$G$291)</f>
        <v>#N/A</v>
      </c>
      <c r="J12" s="89" t="e">
        <f>LOOKUP(B12,RapidSpList!$A$2:$A$291,RapidSpList!$H$2:$H$291)</f>
        <v>#N/A</v>
      </c>
      <c r="K12" s="89" t="e">
        <f>LOOKUP(B12,RapidSpList!$A$2:$A$291,RapidSpList!$I$2:$I$291)</f>
        <v>#N/A</v>
      </c>
      <c r="L12" s="89" t="e">
        <f>LOOKUP(B12,RapidSpList!$A$2:$A$291,RapidSpList!$D$2:$D$291)</f>
        <v>#N/A</v>
      </c>
      <c r="M12" s="90" t="e">
        <f>F12/Metrics!$C$14</f>
        <v>#N/A</v>
      </c>
      <c r="N12" s="90" t="e">
        <f t="shared" si="0"/>
        <v>#N/A</v>
      </c>
    </row>
    <row r="13" spans="1:14" ht="12" customHeight="1">
      <c r="A13" s="90">
        <v>8</v>
      </c>
      <c r="B13" s="71"/>
      <c r="C13" s="89" t="e">
        <f>LOOKUP(B13,RapidSpList!$A$2:$B$291)</f>
        <v>#N/A</v>
      </c>
      <c r="D13" s="72"/>
      <c r="E13" s="90" t="e">
        <f>LOOKUP(D13,CoverClasses!$A$3:$B$9)</f>
        <v>#N/A</v>
      </c>
      <c r="F13" s="90" t="e">
        <f>LOOKUP(D13,CoverClasses!$A$3:$A$9,CoverClasses!$C$3:$C$9)</f>
        <v>#N/A</v>
      </c>
      <c r="G13" s="89" t="e">
        <f>LOOKUP(B13,RapidSpList!$A$2:$A$291,RapidSpList!$C$2:$C$291)</f>
        <v>#N/A</v>
      </c>
      <c r="H13" s="89" t="e">
        <f>LOOKUP(B13,RapidSpList!$A$2:$A$291,RapidSpList!$E$2:$E$291)</f>
        <v>#N/A</v>
      </c>
      <c r="I13" s="89" t="e">
        <f>LOOKUP(B13,RapidSpList!$A$2:$A$291,RapidSpList!$G$2:$G$291)</f>
        <v>#N/A</v>
      </c>
      <c r="J13" s="89" t="e">
        <f>LOOKUP(B13,RapidSpList!$A$2:$A$291,RapidSpList!$H$2:$H$291)</f>
        <v>#N/A</v>
      </c>
      <c r="K13" s="89" t="e">
        <f>LOOKUP(B13,RapidSpList!$A$2:$A$291,RapidSpList!$I$2:$I$291)</f>
        <v>#N/A</v>
      </c>
      <c r="L13" s="89" t="e">
        <f>LOOKUP(B13,RapidSpList!$A$2:$A$291,RapidSpList!$D$2:$D$291)</f>
        <v>#N/A</v>
      </c>
      <c r="M13" s="90" t="e">
        <f>F13/Metrics!$C$14</f>
        <v>#N/A</v>
      </c>
      <c r="N13" s="90" t="e">
        <f t="shared" si="0"/>
        <v>#N/A</v>
      </c>
    </row>
    <row r="14" spans="1:14" ht="12" customHeight="1">
      <c r="A14" s="90">
        <v>9</v>
      </c>
      <c r="B14" s="71"/>
      <c r="C14" s="89" t="e">
        <f>LOOKUP(B14,RapidSpList!$A$2:$B$291)</f>
        <v>#N/A</v>
      </c>
      <c r="D14" s="72"/>
      <c r="E14" s="90" t="e">
        <f>LOOKUP(D14,CoverClasses!$A$3:$B$9)</f>
        <v>#N/A</v>
      </c>
      <c r="F14" s="90" t="e">
        <f>LOOKUP(D14,CoverClasses!$A$3:$A$9,CoverClasses!$C$3:$C$9)</f>
        <v>#N/A</v>
      </c>
      <c r="G14" s="89" t="e">
        <f>LOOKUP(B14,RapidSpList!$A$2:$A$291,RapidSpList!$C$2:$C$291)</f>
        <v>#N/A</v>
      </c>
      <c r="H14" s="89" t="e">
        <f>LOOKUP(B14,RapidSpList!$A$2:$A$291,RapidSpList!$E$2:$E$291)</f>
        <v>#N/A</v>
      </c>
      <c r="I14" s="89" t="e">
        <f>LOOKUP(B14,RapidSpList!$A$2:$A$291,RapidSpList!$G$2:$G$291)</f>
        <v>#N/A</v>
      </c>
      <c r="J14" s="89" t="e">
        <f>LOOKUP(B14,RapidSpList!$A$2:$A$291,RapidSpList!$H$2:$H$291)</f>
        <v>#N/A</v>
      </c>
      <c r="K14" s="89" t="e">
        <f>LOOKUP(B14,RapidSpList!$A$2:$A$291,RapidSpList!$I$2:$I$291)</f>
        <v>#N/A</v>
      </c>
      <c r="L14" s="89" t="e">
        <f>LOOKUP(B14,RapidSpList!$A$2:$A$291,RapidSpList!$D$2:$D$291)</f>
        <v>#N/A</v>
      </c>
      <c r="M14" s="90" t="e">
        <f>F14/Metrics!$C$14</f>
        <v>#N/A</v>
      </c>
      <c r="N14" s="90" t="e">
        <f t="shared" si="0"/>
        <v>#N/A</v>
      </c>
    </row>
    <row r="15" spans="1:14" ht="12" customHeight="1">
      <c r="A15" s="90">
        <v>10</v>
      </c>
      <c r="B15" s="71"/>
      <c r="C15" s="89" t="e">
        <f>LOOKUP(B15,RapidSpList!$A$2:$B$291)</f>
        <v>#N/A</v>
      </c>
      <c r="D15" s="72"/>
      <c r="E15" s="90" t="e">
        <f>LOOKUP(D15,CoverClasses!$A$3:$B$9)</f>
        <v>#N/A</v>
      </c>
      <c r="F15" s="90" t="e">
        <f>LOOKUP(D15,CoverClasses!$A$3:$A$9,CoverClasses!$C$3:$C$9)</f>
        <v>#N/A</v>
      </c>
      <c r="G15" s="89" t="e">
        <f>LOOKUP(B15,RapidSpList!$A$2:$A$291,RapidSpList!$C$2:$C$291)</f>
        <v>#N/A</v>
      </c>
      <c r="H15" s="89" t="e">
        <f>LOOKUP(B15,RapidSpList!$A$2:$A$291,RapidSpList!$E$2:$E$291)</f>
        <v>#N/A</v>
      </c>
      <c r="I15" s="89" t="e">
        <f>LOOKUP(B15,RapidSpList!$A$2:$A$291,RapidSpList!$G$2:$G$291)</f>
        <v>#N/A</v>
      </c>
      <c r="J15" s="89" t="e">
        <f>LOOKUP(B15,RapidSpList!$A$2:$A$291,RapidSpList!$H$2:$H$291)</f>
        <v>#N/A</v>
      </c>
      <c r="K15" s="89" t="e">
        <f>LOOKUP(B15,RapidSpList!$A$2:$A$291,RapidSpList!$I$2:$I$291)</f>
        <v>#N/A</v>
      </c>
      <c r="L15" s="89" t="e">
        <f>LOOKUP(B15,RapidSpList!$A$2:$A$291,RapidSpList!$D$2:$D$291)</f>
        <v>#N/A</v>
      </c>
      <c r="M15" s="90" t="e">
        <f>F15/Metrics!$C$14</f>
        <v>#N/A</v>
      </c>
      <c r="N15" s="90" t="e">
        <f t="shared" si="0"/>
        <v>#N/A</v>
      </c>
    </row>
    <row r="16" spans="1:14" ht="12" customHeight="1">
      <c r="A16" s="90">
        <v>11</v>
      </c>
      <c r="B16" s="71"/>
      <c r="C16" s="89" t="e">
        <f>LOOKUP(B16,RapidSpList!$A$2:$B$291)</f>
        <v>#N/A</v>
      </c>
      <c r="D16" s="72"/>
      <c r="E16" s="90" t="e">
        <f>LOOKUP(D16,CoverClasses!$A$3:$B$9)</f>
        <v>#N/A</v>
      </c>
      <c r="F16" s="90" t="e">
        <f>LOOKUP(D16,CoverClasses!$A$3:$A$9,CoverClasses!$C$3:$C$9)</f>
        <v>#N/A</v>
      </c>
      <c r="G16" s="89" t="e">
        <f>LOOKUP(B16,RapidSpList!$A$2:$A$291,RapidSpList!$C$2:$C$291)</f>
        <v>#N/A</v>
      </c>
      <c r="H16" s="89" t="e">
        <f>LOOKUP(B16,RapidSpList!$A$2:$A$291,RapidSpList!$E$2:$E$291)</f>
        <v>#N/A</v>
      </c>
      <c r="I16" s="89" t="e">
        <f>LOOKUP(B16,RapidSpList!$A$2:$A$291,RapidSpList!$G$2:$G$291)</f>
        <v>#N/A</v>
      </c>
      <c r="J16" s="89" t="e">
        <f>LOOKUP(B16,RapidSpList!$A$2:$A$291,RapidSpList!$H$2:$H$291)</f>
        <v>#N/A</v>
      </c>
      <c r="K16" s="89" t="e">
        <f>LOOKUP(B16,RapidSpList!$A$2:$A$291,RapidSpList!$I$2:$I$291)</f>
        <v>#N/A</v>
      </c>
      <c r="L16" s="89" t="e">
        <f>LOOKUP(B16,RapidSpList!$A$2:$A$291,RapidSpList!$D$2:$D$291)</f>
        <v>#N/A</v>
      </c>
      <c r="M16" s="90" t="e">
        <f>F16/Metrics!$C$14</f>
        <v>#N/A</v>
      </c>
      <c r="N16" s="90" t="e">
        <f t="shared" si="0"/>
        <v>#N/A</v>
      </c>
    </row>
    <row r="17" spans="1:14" ht="12" customHeight="1">
      <c r="A17" s="90">
        <v>12</v>
      </c>
      <c r="B17" s="71"/>
      <c r="C17" s="89" t="e">
        <f>LOOKUP(B17,RapidSpList!$A$2:$B$291)</f>
        <v>#N/A</v>
      </c>
      <c r="D17" s="72"/>
      <c r="E17" s="90" t="e">
        <f>LOOKUP(D17,CoverClasses!$A$3:$B$9)</f>
        <v>#N/A</v>
      </c>
      <c r="F17" s="90" t="e">
        <f>LOOKUP(D17,CoverClasses!$A$3:$A$9,CoverClasses!$C$3:$C$9)</f>
        <v>#N/A</v>
      </c>
      <c r="G17" s="89" t="e">
        <f>LOOKUP(B17,RapidSpList!$A$2:$A$291,RapidSpList!$C$2:$C$291)</f>
        <v>#N/A</v>
      </c>
      <c r="H17" s="89" t="e">
        <f>LOOKUP(B17,RapidSpList!$A$2:$A$291,RapidSpList!$E$2:$E$291)</f>
        <v>#N/A</v>
      </c>
      <c r="I17" s="89" t="e">
        <f>LOOKUP(B17,RapidSpList!$A$2:$A$291,RapidSpList!$G$2:$G$291)</f>
        <v>#N/A</v>
      </c>
      <c r="J17" s="89" t="e">
        <f>LOOKUP(B17,RapidSpList!$A$2:$A$291,RapidSpList!$H$2:$H$291)</f>
        <v>#N/A</v>
      </c>
      <c r="K17" s="89" t="e">
        <f>LOOKUP(B17,RapidSpList!$A$2:$A$291,RapidSpList!$I$2:$I$291)</f>
        <v>#N/A</v>
      </c>
      <c r="L17" s="89" t="e">
        <f>LOOKUP(B17,RapidSpList!$A$2:$A$291,RapidSpList!$D$2:$D$291)</f>
        <v>#N/A</v>
      </c>
      <c r="M17" s="90" t="e">
        <f>F17/Metrics!$C$14</f>
        <v>#N/A</v>
      </c>
      <c r="N17" s="90" t="e">
        <f t="shared" si="0"/>
        <v>#N/A</v>
      </c>
    </row>
    <row r="18" spans="1:14" ht="12" customHeight="1">
      <c r="A18" s="90">
        <v>13</v>
      </c>
      <c r="B18" s="71"/>
      <c r="C18" s="89" t="e">
        <f>LOOKUP(B18,RapidSpList!$A$2:$B$291)</f>
        <v>#N/A</v>
      </c>
      <c r="D18" s="72"/>
      <c r="E18" s="90" t="e">
        <f>LOOKUP(D18,CoverClasses!$A$3:$B$9)</f>
        <v>#N/A</v>
      </c>
      <c r="F18" s="90" t="e">
        <f>LOOKUP(D18,CoverClasses!$A$3:$A$9,CoverClasses!$C$3:$C$9)</f>
        <v>#N/A</v>
      </c>
      <c r="G18" s="89" t="e">
        <f>LOOKUP(B18,RapidSpList!$A$2:$A$291,RapidSpList!$C$2:$C$291)</f>
        <v>#N/A</v>
      </c>
      <c r="H18" s="89" t="e">
        <f>LOOKUP(B18,RapidSpList!$A$2:$A$291,RapidSpList!$E$2:$E$291)</f>
        <v>#N/A</v>
      </c>
      <c r="I18" s="89" t="e">
        <f>LOOKUP(B18,RapidSpList!$A$2:$A$291,RapidSpList!$G$2:$G$291)</f>
        <v>#N/A</v>
      </c>
      <c r="J18" s="89" t="e">
        <f>LOOKUP(B18,RapidSpList!$A$2:$A$291,RapidSpList!$H$2:$H$291)</f>
        <v>#N/A</v>
      </c>
      <c r="K18" s="89" t="e">
        <f>LOOKUP(B18,RapidSpList!$A$2:$A$291,RapidSpList!$I$2:$I$291)</f>
        <v>#N/A</v>
      </c>
      <c r="L18" s="89" t="e">
        <f>LOOKUP(B18,RapidSpList!$A$2:$A$291,RapidSpList!$D$2:$D$291)</f>
        <v>#N/A</v>
      </c>
      <c r="M18" s="90" t="e">
        <f>F18/Metrics!$C$14</f>
        <v>#N/A</v>
      </c>
      <c r="N18" s="90" t="e">
        <f t="shared" si="0"/>
        <v>#N/A</v>
      </c>
    </row>
    <row r="19" spans="1:14" ht="12" customHeight="1">
      <c r="A19" s="90">
        <v>14</v>
      </c>
      <c r="B19" s="71"/>
      <c r="C19" s="89" t="e">
        <f>LOOKUP(B19,RapidSpList!$A$2:$B$291)</f>
        <v>#N/A</v>
      </c>
      <c r="D19" s="72"/>
      <c r="E19" s="90" t="e">
        <f>LOOKUP(D19,CoverClasses!$A$3:$B$9)</f>
        <v>#N/A</v>
      </c>
      <c r="F19" s="90" t="e">
        <f>LOOKUP(D19,CoverClasses!$A$3:$A$9,CoverClasses!$C$3:$C$9)</f>
        <v>#N/A</v>
      </c>
      <c r="G19" s="89" t="e">
        <f>LOOKUP(B19,RapidSpList!$A$2:$A$291,RapidSpList!$C$2:$C$291)</f>
        <v>#N/A</v>
      </c>
      <c r="H19" s="89" t="e">
        <f>LOOKUP(B19,RapidSpList!$A$2:$A$291,RapidSpList!$E$2:$E$291)</f>
        <v>#N/A</v>
      </c>
      <c r="I19" s="89" t="e">
        <f>LOOKUP(B19,RapidSpList!$A$2:$A$291,RapidSpList!$G$2:$G$291)</f>
        <v>#N/A</v>
      </c>
      <c r="J19" s="89" t="e">
        <f>LOOKUP(B19,RapidSpList!$A$2:$A$291,RapidSpList!$H$2:$H$291)</f>
        <v>#N/A</v>
      </c>
      <c r="K19" s="89" t="e">
        <f>LOOKUP(B19,RapidSpList!$A$2:$A$291,RapidSpList!$I$2:$I$291)</f>
        <v>#N/A</v>
      </c>
      <c r="L19" s="89" t="e">
        <f>LOOKUP(B19,RapidSpList!$A$2:$A$291,RapidSpList!$D$2:$D$291)</f>
        <v>#N/A</v>
      </c>
      <c r="M19" s="90" t="e">
        <f>F19/Metrics!$C$14</f>
        <v>#N/A</v>
      </c>
      <c r="N19" s="90" t="e">
        <f t="shared" si="0"/>
        <v>#N/A</v>
      </c>
    </row>
    <row r="20" spans="1:14" ht="12" customHeight="1">
      <c r="A20" s="90">
        <v>15</v>
      </c>
      <c r="B20" s="71"/>
      <c r="C20" s="89" t="e">
        <f>LOOKUP(B20,RapidSpList!$A$2:$B$291)</f>
        <v>#N/A</v>
      </c>
      <c r="D20" s="72"/>
      <c r="E20" s="90" t="e">
        <f>LOOKUP(D20,CoverClasses!$A$3:$B$9)</f>
        <v>#N/A</v>
      </c>
      <c r="F20" s="90" t="e">
        <f>LOOKUP(D20,CoverClasses!$A$3:$A$9,CoverClasses!$C$3:$C$9)</f>
        <v>#N/A</v>
      </c>
      <c r="G20" s="89" t="e">
        <f>LOOKUP(B20,RapidSpList!$A$2:$A$291,RapidSpList!$C$2:$C$291)</f>
        <v>#N/A</v>
      </c>
      <c r="H20" s="89" t="e">
        <f>LOOKUP(B20,RapidSpList!$A$2:$A$291,RapidSpList!$E$2:$E$291)</f>
        <v>#N/A</v>
      </c>
      <c r="I20" s="89" t="e">
        <f>LOOKUP(B20,RapidSpList!$A$2:$A$291,RapidSpList!$G$2:$G$291)</f>
        <v>#N/A</v>
      </c>
      <c r="J20" s="89" t="e">
        <f>LOOKUP(B20,RapidSpList!$A$2:$A$291,RapidSpList!$H$2:$H$291)</f>
        <v>#N/A</v>
      </c>
      <c r="K20" s="89" t="e">
        <f>LOOKUP(B20,RapidSpList!$A$2:$A$291,RapidSpList!$I$2:$I$291)</f>
        <v>#N/A</v>
      </c>
      <c r="L20" s="89" t="e">
        <f>LOOKUP(B20,RapidSpList!$A$2:$A$291,RapidSpList!$D$2:$D$291)</f>
        <v>#N/A</v>
      </c>
      <c r="M20" s="90" t="e">
        <f>F20/Metrics!$C$14</f>
        <v>#N/A</v>
      </c>
      <c r="N20" s="90" t="e">
        <f t="shared" si="0"/>
        <v>#N/A</v>
      </c>
    </row>
    <row r="21" spans="1:14" ht="12" customHeight="1">
      <c r="A21" s="90">
        <v>16</v>
      </c>
      <c r="B21" s="71"/>
      <c r="C21" s="89" t="e">
        <f>LOOKUP(B21,RapidSpList!$A$2:$B$291)</f>
        <v>#N/A</v>
      </c>
      <c r="D21" s="72"/>
      <c r="E21" s="90" t="e">
        <f>LOOKUP(D21,CoverClasses!$A$3:$B$9)</f>
        <v>#N/A</v>
      </c>
      <c r="F21" s="90" t="e">
        <f>LOOKUP(D21,CoverClasses!$A$3:$A$9,CoverClasses!$C$3:$C$9)</f>
        <v>#N/A</v>
      </c>
      <c r="G21" s="89" t="e">
        <f>LOOKUP(B21,RapidSpList!$A$2:$A$291,RapidSpList!$C$2:$C$291)</f>
        <v>#N/A</v>
      </c>
      <c r="H21" s="89" t="e">
        <f>LOOKUP(B21,RapidSpList!$A$2:$A$291,RapidSpList!$E$2:$E$291)</f>
        <v>#N/A</v>
      </c>
      <c r="I21" s="89" t="e">
        <f>LOOKUP(B21,RapidSpList!$A$2:$A$291,RapidSpList!$G$2:$G$291)</f>
        <v>#N/A</v>
      </c>
      <c r="J21" s="89" t="e">
        <f>LOOKUP(B21,RapidSpList!$A$2:$A$291,RapidSpList!$H$2:$H$291)</f>
        <v>#N/A</v>
      </c>
      <c r="K21" s="89" t="e">
        <f>LOOKUP(B21,RapidSpList!$A$2:$A$291,RapidSpList!$I$2:$I$291)</f>
        <v>#N/A</v>
      </c>
      <c r="L21" s="89" t="e">
        <f>LOOKUP(B21,RapidSpList!$A$2:$A$291,RapidSpList!$D$2:$D$291)</f>
        <v>#N/A</v>
      </c>
      <c r="M21" s="90" t="e">
        <f>F21/Metrics!$C$14</f>
        <v>#N/A</v>
      </c>
      <c r="N21" s="90" t="e">
        <f t="shared" si="0"/>
        <v>#N/A</v>
      </c>
    </row>
    <row r="22" spans="1:14" ht="12" customHeight="1">
      <c r="A22" s="90">
        <v>17</v>
      </c>
      <c r="B22" s="71"/>
      <c r="C22" s="89" t="e">
        <f>LOOKUP(B22,RapidSpList!$A$2:$B$291)</f>
        <v>#N/A</v>
      </c>
      <c r="D22" s="72"/>
      <c r="E22" s="90" t="e">
        <f>LOOKUP(D22,CoverClasses!$A$3:$B$9)</f>
        <v>#N/A</v>
      </c>
      <c r="F22" s="90" t="e">
        <f>LOOKUP(D22,CoverClasses!$A$3:$A$9,CoverClasses!$C$3:$C$9)</f>
        <v>#N/A</v>
      </c>
      <c r="G22" s="89" t="e">
        <f>LOOKUP(B22,RapidSpList!$A$2:$A$291,RapidSpList!$C$2:$C$291)</f>
        <v>#N/A</v>
      </c>
      <c r="H22" s="89" t="e">
        <f>LOOKUP(B22,RapidSpList!$A$2:$A$291,RapidSpList!$E$2:$E$291)</f>
        <v>#N/A</v>
      </c>
      <c r="I22" s="89" t="e">
        <f>LOOKUP(B22,RapidSpList!$A$2:$A$291,RapidSpList!$G$2:$G$291)</f>
        <v>#N/A</v>
      </c>
      <c r="J22" s="89" t="e">
        <f>LOOKUP(B22,RapidSpList!$A$2:$A$291,RapidSpList!$H$2:$H$291)</f>
        <v>#N/A</v>
      </c>
      <c r="K22" s="89" t="e">
        <f>LOOKUP(B22,RapidSpList!$A$2:$A$291,RapidSpList!$I$2:$I$291)</f>
        <v>#N/A</v>
      </c>
      <c r="L22" s="89" t="e">
        <f>LOOKUP(B22,RapidSpList!$A$2:$A$291,RapidSpList!$D$2:$D$291)</f>
        <v>#N/A</v>
      </c>
      <c r="M22" s="90" t="e">
        <f>F22/Metrics!$C$14</f>
        <v>#N/A</v>
      </c>
      <c r="N22" s="90" t="e">
        <f t="shared" si="0"/>
        <v>#N/A</v>
      </c>
    </row>
    <row r="23" spans="1:14" ht="12" customHeight="1">
      <c r="A23" s="90">
        <v>18</v>
      </c>
      <c r="B23" s="71"/>
      <c r="C23" s="89" t="e">
        <f>LOOKUP(B23,RapidSpList!$A$2:$B$291)</f>
        <v>#N/A</v>
      </c>
      <c r="D23" s="72"/>
      <c r="E23" s="90" t="e">
        <f>LOOKUP(D23,CoverClasses!$A$3:$B$9)</f>
        <v>#N/A</v>
      </c>
      <c r="F23" s="90" t="e">
        <f>LOOKUP(D23,CoverClasses!$A$3:$A$9,CoverClasses!$C$3:$C$9)</f>
        <v>#N/A</v>
      </c>
      <c r="G23" s="89" t="e">
        <f>LOOKUP(B23,RapidSpList!$A$2:$A$291,RapidSpList!$C$2:$C$291)</f>
        <v>#N/A</v>
      </c>
      <c r="H23" s="89" t="e">
        <f>LOOKUP(B23,RapidSpList!$A$2:$A$291,RapidSpList!$E$2:$E$291)</f>
        <v>#N/A</v>
      </c>
      <c r="I23" s="89" t="e">
        <f>LOOKUP(B23,RapidSpList!$A$2:$A$291,RapidSpList!$G$2:$G$291)</f>
        <v>#N/A</v>
      </c>
      <c r="J23" s="89" t="e">
        <f>LOOKUP(B23,RapidSpList!$A$2:$A$291,RapidSpList!$H$2:$H$291)</f>
        <v>#N/A</v>
      </c>
      <c r="K23" s="89" t="e">
        <f>LOOKUP(B23,RapidSpList!$A$2:$A$291,RapidSpList!$I$2:$I$291)</f>
        <v>#N/A</v>
      </c>
      <c r="L23" s="89" t="e">
        <f>LOOKUP(B23,RapidSpList!$A$2:$A$291,RapidSpList!$D$2:$D$291)</f>
        <v>#N/A</v>
      </c>
      <c r="M23" s="90" t="e">
        <f>F23/Metrics!$C$14</f>
        <v>#N/A</v>
      </c>
      <c r="N23" s="90" t="e">
        <f t="shared" si="0"/>
        <v>#N/A</v>
      </c>
    </row>
    <row r="24" spans="1:14" ht="12" customHeight="1">
      <c r="A24" s="90">
        <v>19</v>
      </c>
      <c r="B24" s="71"/>
      <c r="C24" s="89" t="e">
        <f>LOOKUP(B24,RapidSpList!$A$2:$B$291)</f>
        <v>#N/A</v>
      </c>
      <c r="D24" s="72"/>
      <c r="E24" s="90" t="e">
        <f>LOOKUP(D24,CoverClasses!$A$3:$B$9)</f>
        <v>#N/A</v>
      </c>
      <c r="F24" s="90" t="e">
        <f>LOOKUP(D24,CoverClasses!$A$3:$A$9,CoverClasses!$C$3:$C$9)</f>
        <v>#N/A</v>
      </c>
      <c r="G24" s="89" t="e">
        <f>LOOKUP(B24,RapidSpList!$A$2:$A$291,RapidSpList!$C$2:$C$291)</f>
        <v>#N/A</v>
      </c>
      <c r="H24" s="89" t="e">
        <f>LOOKUP(B24,RapidSpList!$A$2:$A$291,RapidSpList!$E$2:$E$291)</f>
        <v>#N/A</v>
      </c>
      <c r="I24" s="89" t="e">
        <f>LOOKUP(B24,RapidSpList!$A$2:$A$291,RapidSpList!$G$2:$G$291)</f>
        <v>#N/A</v>
      </c>
      <c r="J24" s="89" t="e">
        <f>LOOKUP(B24,RapidSpList!$A$2:$A$291,RapidSpList!$H$2:$H$291)</f>
        <v>#N/A</v>
      </c>
      <c r="K24" s="89" t="e">
        <f>LOOKUP(B24,RapidSpList!$A$2:$A$291,RapidSpList!$I$2:$I$291)</f>
        <v>#N/A</v>
      </c>
      <c r="L24" s="89" t="e">
        <f>LOOKUP(B24,RapidSpList!$A$2:$A$291,RapidSpList!$D$2:$D$291)</f>
        <v>#N/A</v>
      </c>
      <c r="M24" s="90" t="e">
        <f>F24/Metrics!$C$14</f>
        <v>#N/A</v>
      </c>
      <c r="N24" s="90" t="e">
        <f t="shared" si="0"/>
        <v>#N/A</v>
      </c>
    </row>
    <row r="25" spans="1:14" ht="12" customHeight="1">
      <c r="A25" s="90">
        <v>20</v>
      </c>
      <c r="B25" s="71"/>
      <c r="C25" s="89" t="e">
        <f>LOOKUP(B25,RapidSpList!$A$2:$B$291)</f>
        <v>#N/A</v>
      </c>
      <c r="D25" s="72"/>
      <c r="E25" s="90" t="e">
        <f>LOOKUP(D25,CoverClasses!$A$3:$B$9)</f>
        <v>#N/A</v>
      </c>
      <c r="F25" s="90" t="e">
        <f>LOOKUP(D25,CoverClasses!$A$3:$A$9,CoverClasses!$C$3:$C$9)</f>
        <v>#N/A</v>
      </c>
      <c r="G25" s="89" t="e">
        <f>LOOKUP(B25,RapidSpList!$A$2:$A$291,RapidSpList!$C$2:$C$291)</f>
        <v>#N/A</v>
      </c>
      <c r="H25" s="89" t="e">
        <f>LOOKUP(B25,RapidSpList!$A$2:$A$291,RapidSpList!$E$2:$E$291)</f>
        <v>#N/A</v>
      </c>
      <c r="I25" s="89" t="e">
        <f>LOOKUP(B25,RapidSpList!$A$2:$A$291,RapidSpList!$G$2:$G$291)</f>
        <v>#N/A</v>
      </c>
      <c r="J25" s="89" t="e">
        <f>LOOKUP(B25,RapidSpList!$A$2:$A$291,RapidSpList!$H$2:$H$291)</f>
        <v>#N/A</v>
      </c>
      <c r="K25" s="89" t="e">
        <f>LOOKUP(B25,RapidSpList!$A$2:$A$291,RapidSpList!$I$2:$I$291)</f>
        <v>#N/A</v>
      </c>
      <c r="L25" s="89" t="e">
        <f>LOOKUP(B25,RapidSpList!$A$2:$A$291,RapidSpList!$D$2:$D$291)</f>
        <v>#N/A</v>
      </c>
      <c r="M25" s="90" t="e">
        <f>F25/Metrics!$C$14</f>
        <v>#N/A</v>
      </c>
      <c r="N25" s="90" t="e">
        <f t="shared" si="0"/>
        <v>#N/A</v>
      </c>
    </row>
    <row r="26" spans="1:14" ht="12" customHeight="1">
      <c r="A26" s="90">
        <v>21</v>
      </c>
      <c r="B26" s="71"/>
      <c r="C26" s="89" t="e">
        <f>LOOKUP(B26,RapidSpList!$A$2:$B$291)</f>
        <v>#N/A</v>
      </c>
      <c r="D26" s="72"/>
      <c r="E26" s="90" t="e">
        <f>LOOKUP(D26,CoverClasses!$A$3:$B$9)</f>
        <v>#N/A</v>
      </c>
      <c r="F26" s="90" t="e">
        <f>LOOKUP(D26,CoverClasses!$A$3:$A$9,CoverClasses!$C$3:$C$9)</f>
        <v>#N/A</v>
      </c>
      <c r="G26" s="89" t="e">
        <f>LOOKUP(B26,RapidSpList!$A$2:$A$291,RapidSpList!$C$2:$C$291)</f>
        <v>#N/A</v>
      </c>
      <c r="H26" s="89" t="e">
        <f>LOOKUP(B26,RapidSpList!$A$2:$A$291,RapidSpList!$E$2:$E$291)</f>
        <v>#N/A</v>
      </c>
      <c r="I26" s="89" t="e">
        <f>LOOKUP(B26,RapidSpList!$A$2:$A$291,RapidSpList!$G$2:$G$291)</f>
        <v>#N/A</v>
      </c>
      <c r="J26" s="89" t="e">
        <f>LOOKUP(B26,RapidSpList!$A$2:$A$291,RapidSpList!$H$2:$H$291)</f>
        <v>#N/A</v>
      </c>
      <c r="K26" s="89" t="e">
        <f>LOOKUP(B26,RapidSpList!$A$2:$A$291,RapidSpList!$I$2:$I$291)</f>
        <v>#N/A</v>
      </c>
      <c r="L26" s="89" t="e">
        <f>LOOKUP(B26,RapidSpList!$A$2:$A$291,RapidSpList!$D$2:$D$291)</f>
        <v>#N/A</v>
      </c>
      <c r="M26" s="90" t="e">
        <f>F26/Metrics!$C$14</f>
        <v>#N/A</v>
      </c>
      <c r="N26" s="90" t="e">
        <f aca="true" t="shared" si="1" ref="N26:N32">M26*L26</f>
        <v>#N/A</v>
      </c>
    </row>
    <row r="27" spans="1:14" ht="12" customHeight="1">
      <c r="A27" s="90">
        <v>22</v>
      </c>
      <c r="B27" s="71"/>
      <c r="C27" s="89" t="e">
        <f>LOOKUP(B27,RapidSpList!$A$2:$B$291)</f>
        <v>#N/A</v>
      </c>
      <c r="D27" s="72"/>
      <c r="E27" s="90" t="e">
        <f>LOOKUP(D27,CoverClasses!$A$3:$B$9)</f>
        <v>#N/A</v>
      </c>
      <c r="F27" s="90" t="e">
        <f>LOOKUP(D27,CoverClasses!$A$3:$A$9,CoverClasses!$C$3:$C$9)</f>
        <v>#N/A</v>
      </c>
      <c r="G27" s="89" t="e">
        <f>LOOKUP(B27,RapidSpList!$A$2:$A$291,RapidSpList!$C$2:$C$291)</f>
        <v>#N/A</v>
      </c>
      <c r="H27" s="89" t="e">
        <f>LOOKUP(B27,RapidSpList!$A$2:$A$291,RapidSpList!$E$2:$E$291)</f>
        <v>#N/A</v>
      </c>
      <c r="I27" s="89" t="e">
        <f>LOOKUP(B27,RapidSpList!$A$2:$A$291,RapidSpList!$G$2:$G$291)</f>
        <v>#N/A</v>
      </c>
      <c r="J27" s="89" t="e">
        <f>LOOKUP(B27,RapidSpList!$A$2:$A$291,RapidSpList!$H$2:$H$291)</f>
        <v>#N/A</v>
      </c>
      <c r="K27" s="89" t="e">
        <f>LOOKUP(B27,RapidSpList!$A$2:$A$291,RapidSpList!$I$2:$I$291)</f>
        <v>#N/A</v>
      </c>
      <c r="L27" s="89" t="e">
        <f>LOOKUP(B27,RapidSpList!$A$2:$A$291,RapidSpList!$D$2:$D$291)</f>
        <v>#N/A</v>
      </c>
      <c r="M27" s="90" t="e">
        <f>F27/Metrics!$C$14</f>
        <v>#N/A</v>
      </c>
      <c r="N27" s="90" t="e">
        <f t="shared" si="1"/>
        <v>#N/A</v>
      </c>
    </row>
    <row r="28" spans="1:14" ht="12" customHeight="1">
      <c r="A28" s="90">
        <v>23</v>
      </c>
      <c r="B28" s="71"/>
      <c r="C28" s="89" t="e">
        <f>LOOKUP(B28,RapidSpList!$A$2:$B$291)</f>
        <v>#N/A</v>
      </c>
      <c r="D28" s="72"/>
      <c r="E28" s="90" t="e">
        <f>LOOKUP(D28,CoverClasses!$A$3:$B$9)</f>
        <v>#N/A</v>
      </c>
      <c r="F28" s="90" t="e">
        <f>LOOKUP(D28,CoverClasses!$A$3:$A$9,CoverClasses!$C$3:$C$9)</f>
        <v>#N/A</v>
      </c>
      <c r="G28" s="89" t="e">
        <f>LOOKUP(B28,RapidSpList!$A$2:$A$291,RapidSpList!$C$2:$C$291)</f>
        <v>#N/A</v>
      </c>
      <c r="H28" s="89" t="e">
        <f>LOOKUP(B28,RapidSpList!$A$2:$A$291,RapidSpList!$E$2:$E$291)</f>
        <v>#N/A</v>
      </c>
      <c r="I28" s="89" t="e">
        <f>LOOKUP(B28,RapidSpList!$A$2:$A$291,RapidSpList!$G$2:$G$291)</f>
        <v>#N/A</v>
      </c>
      <c r="J28" s="89" t="e">
        <f>LOOKUP(B28,RapidSpList!$A$2:$A$291,RapidSpList!$H$2:$H$291)</f>
        <v>#N/A</v>
      </c>
      <c r="K28" s="89" t="e">
        <f>LOOKUP(B28,RapidSpList!$A$2:$A$291,RapidSpList!$I$2:$I$291)</f>
        <v>#N/A</v>
      </c>
      <c r="L28" s="89" t="e">
        <f>LOOKUP(B28,RapidSpList!$A$2:$A$291,RapidSpList!$D$2:$D$291)</f>
        <v>#N/A</v>
      </c>
      <c r="M28" s="90" t="e">
        <f>F28/Metrics!$C$14</f>
        <v>#N/A</v>
      </c>
      <c r="N28" s="90" t="e">
        <f t="shared" si="1"/>
        <v>#N/A</v>
      </c>
    </row>
    <row r="29" spans="1:14" ht="12" customHeight="1">
      <c r="A29" s="90">
        <v>24</v>
      </c>
      <c r="B29" s="71"/>
      <c r="C29" s="89" t="e">
        <f>LOOKUP(B29,RapidSpList!$A$2:$B$291)</f>
        <v>#N/A</v>
      </c>
      <c r="D29" s="72"/>
      <c r="E29" s="90" t="e">
        <f>LOOKUP(D29,CoverClasses!$A$3:$B$9)</f>
        <v>#N/A</v>
      </c>
      <c r="F29" s="90" t="e">
        <f>LOOKUP(D29,CoverClasses!$A$3:$A$9,CoverClasses!$C$3:$C$9)</f>
        <v>#N/A</v>
      </c>
      <c r="G29" s="89" t="e">
        <f>LOOKUP(B29,RapidSpList!$A$2:$A$291,RapidSpList!$C$2:$C$291)</f>
        <v>#N/A</v>
      </c>
      <c r="H29" s="89" t="e">
        <f>LOOKUP(B29,RapidSpList!$A$2:$A$291,RapidSpList!$E$2:$E$291)</f>
        <v>#N/A</v>
      </c>
      <c r="I29" s="89" t="e">
        <f>LOOKUP(B29,RapidSpList!$A$2:$A$291,RapidSpList!$G$2:$G$291)</f>
        <v>#N/A</v>
      </c>
      <c r="J29" s="89" t="e">
        <f>LOOKUP(B29,RapidSpList!$A$2:$A$291,RapidSpList!$H$2:$H$291)</f>
        <v>#N/A</v>
      </c>
      <c r="K29" s="89" t="e">
        <f>LOOKUP(B29,RapidSpList!$A$2:$A$291,RapidSpList!$I$2:$I$291)</f>
        <v>#N/A</v>
      </c>
      <c r="L29" s="89" t="e">
        <f>LOOKUP(B29,RapidSpList!$A$2:$A$291,RapidSpList!$D$2:$D$291)</f>
        <v>#N/A</v>
      </c>
      <c r="M29" s="90" t="e">
        <f>F29/Metrics!$C$14</f>
        <v>#N/A</v>
      </c>
      <c r="N29" s="90" t="e">
        <f t="shared" si="1"/>
        <v>#N/A</v>
      </c>
    </row>
    <row r="30" spans="1:14" ht="12" customHeight="1">
      <c r="A30" s="90">
        <v>25</v>
      </c>
      <c r="B30" s="71"/>
      <c r="C30" s="89" t="e">
        <f>LOOKUP(B30,RapidSpList!$A$2:$B$291)</f>
        <v>#N/A</v>
      </c>
      <c r="D30" s="72"/>
      <c r="E30" s="90" t="e">
        <f>LOOKUP(D30,CoverClasses!$A$3:$B$9)</f>
        <v>#N/A</v>
      </c>
      <c r="F30" s="90" t="e">
        <f>LOOKUP(D30,CoverClasses!$A$3:$A$9,CoverClasses!$C$3:$C$9)</f>
        <v>#N/A</v>
      </c>
      <c r="G30" s="89" t="e">
        <f>LOOKUP(B30,RapidSpList!$A$2:$A$291,RapidSpList!$C$2:$C$291)</f>
        <v>#N/A</v>
      </c>
      <c r="H30" s="89" t="e">
        <f>LOOKUP(B30,RapidSpList!$A$2:$A$291,RapidSpList!$E$2:$E$291)</f>
        <v>#N/A</v>
      </c>
      <c r="I30" s="89" t="e">
        <f>LOOKUP(B30,RapidSpList!$A$2:$A$291,RapidSpList!$G$2:$G$291)</f>
        <v>#N/A</v>
      </c>
      <c r="J30" s="89" t="e">
        <f>LOOKUP(B30,RapidSpList!$A$2:$A$291,RapidSpList!$H$2:$H$291)</f>
        <v>#N/A</v>
      </c>
      <c r="K30" s="89" t="e">
        <f>LOOKUP(B30,RapidSpList!$A$2:$A$291,RapidSpList!$I$2:$I$291)</f>
        <v>#N/A</v>
      </c>
      <c r="L30" s="89" t="e">
        <f>LOOKUP(B30,RapidSpList!$A$2:$A$291,RapidSpList!$D$2:$D$291)</f>
        <v>#N/A</v>
      </c>
      <c r="M30" s="90" t="e">
        <f>F30/Metrics!$C$14</f>
        <v>#N/A</v>
      </c>
      <c r="N30" s="90" t="e">
        <f t="shared" si="1"/>
        <v>#N/A</v>
      </c>
    </row>
    <row r="31" spans="1:14" ht="12" customHeight="1">
      <c r="A31" s="90">
        <v>26</v>
      </c>
      <c r="B31" s="71"/>
      <c r="C31" s="89" t="e">
        <f>LOOKUP(B31,RapidSpList!$A$2:$B$291)</f>
        <v>#N/A</v>
      </c>
      <c r="D31" s="72"/>
      <c r="E31" s="90" t="e">
        <f>LOOKUP(D31,CoverClasses!$A$3:$B$9)</f>
        <v>#N/A</v>
      </c>
      <c r="F31" s="90" t="e">
        <f>LOOKUP(D31,CoverClasses!$A$3:$A$9,CoverClasses!$C$3:$C$9)</f>
        <v>#N/A</v>
      </c>
      <c r="G31" s="89" t="e">
        <f>LOOKUP(B31,RapidSpList!$A$2:$A$291,RapidSpList!$C$2:$C$291)</f>
        <v>#N/A</v>
      </c>
      <c r="H31" s="89" t="e">
        <f>LOOKUP(B31,RapidSpList!$A$2:$A$291,RapidSpList!$E$2:$E$291)</f>
        <v>#N/A</v>
      </c>
      <c r="I31" s="89" t="e">
        <f>LOOKUP(B31,RapidSpList!$A$2:$A$291,RapidSpList!$G$2:$G$291)</f>
        <v>#N/A</v>
      </c>
      <c r="J31" s="89" t="e">
        <f>LOOKUP(B31,RapidSpList!$A$2:$A$291,RapidSpList!$H$2:$H$291)</f>
        <v>#N/A</v>
      </c>
      <c r="K31" s="89" t="e">
        <f>LOOKUP(B31,RapidSpList!$A$2:$A$291,RapidSpList!$I$2:$I$291)</f>
        <v>#N/A</v>
      </c>
      <c r="L31" s="89" t="e">
        <f>LOOKUP(B31,RapidSpList!$A$2:$A$291,RapidSpList!$D$2:$D$291)</f>
        <v>#N/A</v>
      </c>
      <c r="M31" s="90" t="e">
        <f>F31/Metrics!$C$14</f>
        <v>#N/A</v>
      </c>
      <c r="N31" s="90" t="e">
        <f t="shared" si="1"/>
        <v>#N/A</v>
      </c>
    </row>
    <row r="32" spans="1:14" ht="12" customHeight="1">
      <c r="A32" s="90">
        <v>27</v>
      </c>
      <c r="B32" s="71"/>
      <c r="C32" s="89" t="e">
        <f>LOOKUP(B32,RapidSpList!$A$2:$B$291)</f>
        <v>#N/A</v>
      </c>
      <c r="D32" s="72"/>
      <c r="E32" s="90" t="e">
        <f>LOOKUP(D32,CoverClasses!$A$3:$B$9)</f>
        <v>#N/A</v>
      </c>
      <c r="F32" s="90" t="e">
        <f>LOOKUP(D32,CoverClasses!$A$3:$A$9,CoverClasses!$C$3:$C$9)</f>
        <v>#N/A</v>
      </c>
      <c r="G32" s="89" t="e">
        <f>LOOKUP(B32,RapidSpList!$A$2:$A$291,RapidSpList!$C$2:$C$291)</f>
        <v>#N/A</v>
      </c>
      <c r="H32" s="89" t="e">
        <f>LOOKUP(B32,RapidSpList!$A$2:$A$291,RapidSpList!$E$2:$E$291)</f>
        <v>#N/A</v>
      </c>
      <c r="I32" s="89" t="e">
        <f>LOOKUP(B32,RapidSpList!$A$2:$A$291,RapidSpList!$G$2:$G$291)</f>
        <v>#N/A</v>
      </c>
      <c r="J32" s="89" t="e">
        <f>LOOKUP(B32,RapidSpList!$A$2:$A$291,RapidSpList!$H$2:$H$291)</f>
        <v>#N/A</v>
      </c>
      <c r="K32" s="89" t="e">
        <f>LOOKUP(B32,RapidSpList!$A$2:$A$291,RapidSpList!$I$2:$I$291)</f>
        <v>#N/A</v>
      </c>
      <c r="L32" s="89" t="e">
        <f>LOOKUP(B32,RapidSpList!$A$2:$A$291,RapidSpList!$D$2:$D$291)</f>
        <v>#N/A</v>
      </c>
      <c r="M32" s="90" t="e">
        <f>F32/Metrics!$C$14</f>
        <v>#N/A</v>
      </c>
      <c r="N32" s="90" t="e">
        <f t="shared" si="1"/>
        <v>#N/A</v>
      </c>
    </row>
    <row r="33" spans="1:14" ht="12" customHeight="1">
      <c r="A33" s="90">
        <v>28</v>
      </c>
      <c r="B33" s="71"/>
      <c r="C33" s="89" t="e">
        <f>LOOKUP(B33,RapidSpList!$A$2:$B$291)</f>
        <v>#N/A</v>
      </c>
      <c r="D33" s="72"/>
      <c r="E33" s="90" t="e">
        <f>LOOKUP(D33,CoverClasses!$A$3:$B$9)</f>
        <v>#N/A</v>
      </c>
      <c r="F33" s="90" t="e">
        <f>LOOKUP(D33,CoverClasses!$A$3:$A$9,CoverClasses!$C$3:$C$9)</f>
        <v>#N/A</v>
      </c>
      <c r="G33" s="89" t="e">
        <f>LOOKUP(B33,RapidSpList!$A$2:$A$291,RapidSpList!$C$2:$C$291)</f>
        <v>#N/A</v>
      </c>
      <c r="H33" s="89" t="e">
        <f>LOOKUP(B33,RapidSpList!$A$2:$A$291,RapidSpList!$E$2:$E$291)</f>
        <v>#N/A</v>
      </c>
      <c r="I33" s="89" t="e">
        <f>LOOKUP(B33,RapidSpList!$A$2:$A$291,RapidSpList!$G$2:$G$291)</f>
        <v>#N/A</v>
      </c>
      <c r="J33" s="89" t="e">
        <f>LOOKUP(B33,RapidSpList!$A$2:$A$291,RapidSpList!$H$2:$H$291)</f>
        <v>#N/A</v>
      </c>
      <c r="K33" s="89" t="e">
        <f>LOOKUP(B33,RapidSpList!$A$2:$A$291,RapidSpList!$I$2:$I$291)</f>
        <v>#N/A</v>
      </c>
      <c r="L33" s="89" t="e">
        <f>LOOKUP(B33,RapidSpList!$A$2:$A$291,RapidSpList!$D$2:$D$291)</f>
        <v>#N/A</v>
      </c>
      <c r="M33" s="90" t="e">
        <f>F33/Metrics!$C$14</f>
        <v>#N/A</v>
      </c>
      <c r="N33" s="90" t="e">
        <f t="shared" si="0"/>
        <v>#N/A</v>
      </c>
    </row>
    <row r="34" spans="1:14" ht="12" customHeight="1">
      <c r="A34" s="90">
        <v>29</v>
      </c>
      <c r="B34" s="71"/>
      <c r="C34" s="89" t="e">
        <f>LOOKUP(B34,RapidSpList!$A$2:$B$291)</f>
        <v>#N/A</v>
      </c>
      <c r="D34" s="72"/>
      <c r="E34" s="90" t="e">
        <f>LOOKUP(D34,CoverClasses!$A$3:$B$9)</f>
        <v>#N/A</v>
      </c>
      <c r="F34" s="90" t="e">
        <f>LOOKUP(D34,CoverClasses!$A$3:$A$9,CoverClasses!$C$3:$C$9)</f>
        <v>#N/A</v>
      </c>
      <c r="G34" s="89" t="e">
        <f>LOOKUP(B34,RapidSpList!$A$2:$A$291,RapidSpList!$C$2:$C$291)</f>
        <v>#N/A</v>
      </c>
      <c r="H34" s="89" t="e">
        <f>LOOKUP(B34,RapidSpList!$A$2:$A$291,RapidSpList!$E$2:$E$291)</f>
        <v>#N/A</v>
      </c>
      <c r="I34" s="89" t="e">
        <f>LOOKUP(B34,RapidSpList!$A$2:$A$291,RapidSpList!$G$2:$G$291)</f>
        <v>#N/A</v>
      </c>
      <c r="J34" s="89" t="e">
        <f>LOOKUP(B34,RapidSpList!$A$2:$A$291,RapidSpList!$H$2:$H$291)</f>
        <v>#N/A</v>
      </c>
      <c r="K34" s="89" t="e">
        <f>LOOKUP(B34,RapidSpList!$A$2:$A$291,RapidSpList!$I$2:$I$291)</f>
        <v>#N/A</v>
      </c>
      <c r="L34" s="89" t="e">
        <f>LOOKUP(B34,RapidSpList!$A$2:$A$291,RapidSpList!$D$2:$D$291)</f>
        <v>#N/A</v>
      </c>
      <c r="M34" s="90" t="e">
        <f>F34/Metrics!$C$14</f>
        <v>#N/A</v>
      </c>
      <c r="N34" s="90" t="e">
        <f t="shared" si="0"/>
        <v>#N/A</v>
      </c>
    </row>
    <row r="35" spans="1:14" ht="12" customHeight="1">
      <c r="A35" s="90">
        <v>30</v>
      </c>
      <c r="B35" s="71"/>
      <c r="C35" s="89" t="e">
        <f>LOOKUP(B35,RapidSpList!$A$2:$B$291)</f>
        <v>#N/A</v>
      </c>
      <c r="D35" s="72"/>
      <c r="E35" s="90" t="e">
        <f>LOOKUP(D35,CoverClasses!$A$3:$B$9)</f>
        <v>#N/A</v>
      </c>
      <c r="F35" s="90" t="e">
        <f>LOOKUP(D35,CoverClasses!$A$3:$A$9,CoverClasses!$C$3:$C$9)</f>
        <v>#N/A</v>
      </c>
      <c r="G35" s="89" t="e">
        <f>LOOKUP(B35,RapidSpList!$A$2:$A$291,RapidSpList!$C$2:$C$291)</f>
        <v>#N/A</v>
      </c>
      <c r="H35" s="89" t="e">
        <f>LOOKUP(B35,RapidSpList!$A$2:$A$291,RapidSpList!$E$2:$E$291)</f>
        <v>#N/A</v>
      </c>
      <c r="I35" s="89" t="e">
        <f>LOOKUP(B35,RapidSpList!$A$2:$A$291,RapidSpList!$G$2:$G$291)</f>
        <v>#N/A</v>
      </c>
      <c r="J35" s="89" t="e">
        <f>LOOKUP(B35,RapidSpList!$A$2:$A$291,RapidSpList!$H$2:$H$291)</f>
        <v>#N/A</v>
      </c>
      <c r="K35" s="89" t="e">
        <f>LOOKUP(B35,RapidSpList!$A$2:$A$291,RapidSpList!$I$2:$I$291)</f>
        <v>#N/A</v>
      </c>
      <c r="L35" s="89" t="e">
        <f>LOOKUP(B35,RapidSpList!$A$2:$A$291,RapidSpList!$D$2:$D$291)</f>
        <v>#N/A</v>
      </c>
      <c r="M35" s="90" t="e">
        <f>F35/Metrics!$C$14</f>
        <v>#N/A</v>
      </c>
      <c r="N35" s="90" t="e">
        <f t="shared" si="0"/>
        <v>#N/A</v>
      </c>
    </row>
    <row r="36" spans="1:14" ht="12" customHeight="1">
      <c r="A36" s="90">
        <v>31</v>
      </c>
      <c r="B36" s="71"/>
      <c r="C36" s="89" t="e">
        <f>LOOKUP(B36,RapidSpList!$A$2:$B$291)</f>
        <v>#N/A</v>
      </c>
      <c r="D36" s="72"/>
      <c r="E36" s="90" t="e">
        <f>LOOKUP(D36,CoverClasses!$A$3:$B$9)</f>
        <v>#N/A</v>
      </c>
      <c r="F36" s="90" t="e">
        <f>LOOKUP(D36,CoverClasses!$A$3:$A$9,CoverClasses!$C$3:$C$9)</f>
        <v>#N/A</v>
      </c>
      <c r="G36" s="89" t="e">
        <f>LOOKUP(B36,RapidSpList!$A$2:$A$291,RapidSpList!$C$2:$C$291)</f>
        <v>#N/A</v>
      </c>
      <c r="H36" s="89" t="e">
        <f>LOOKUP(B36,RapidSpList!$A$2:$A$291,RapidSpList!$E$2:$E$291)</f>
        <v>#N/A</v>
      </c>
      <c r="I36" s="89" t="e">
        <f>LOOKUP(B36,RapidSpList!$A$2:$A$291,RapidSpList!$G$2:$G$291)</f>
        <v>#N/A</v>
      </c>
      <c r="J36" s="89" t="e">
        <f>LOOKUP(B36,RapidSpList!$A$2:$A$291,RapidSpList!$H$2:$H$291)</f>
        <v>#N/A</v>
      </c>
      <c r="K36" s="89" t="e">
        <f>LOOKUP(B36,RapidSpList!$A$2:$A$291,RapidSpList!$I$2:$I$291)</f>
        <v>#N/A</v>
      </c>
      <c r="L36" s="89" t="e">
        <f>LOOKUP(B36,RapidSpList!$A$2:$A$291,RapidSpList!$D$2:$D$291)</f>
        <v>#N/A</v>
      </c>
      <c r="M36" s="90" t="e">
        <f>F36/Metrics!$C$14</f>
        <v>#N/A</v>
      </c>
      <c r="N36" s="90" t="e">
        <f t="shared" si="0"/>
        <v>#N/A</v>
      </c>
    </row>
    <row r="37" spans="1:14" ht="12" customHeight="1">
      <c r="A37" s="90">
        <v>32</v>
      </c>
      <c r="B37" s="71"/>
      <c r="C37" s="89" t="e">
        <f>LOOKUP(B37,RapidSpList!$A$2:$B$291)</f>
        <v>#N/A</v>
      </c>
      <c r="D37" s="72"/>
      <c r="E37" s="90" t="e">
        <f>LOOKUP(D37,CoverClasses!$A$3:$B$9)</f>
        <v>#N/A</v>
      </c>
      <c r="F37" s="90" t="e">
        <f>LOOKUP(D37,CoverClasses!$A$3:$A$9,CoverClasses!$C$3:$C$9)</f>
        <v>#N/A</v>
      </c>
      <c r="G37" s="89" t="e">
        <f>LOOKUP(B37,RapidSpList!$A$2:$A$291,RapidSpList!$C$2:$C$291)</f>
        <v>#N/A</v>
      </c>
      <c r="H37" s="89" t="e">
        <f>LOOKUP(B37,RapidSpList!$A$2:$A$291,RapidSpList!$E$2:$E$291)</f>
        <v>#N/A</v>
      </c>
      <c r="I37" s="89" t="e">
        <f>LOOKUP(B37,RapidSpList!$A$2:$A$291,RapidSpList!$G$2:$G$291)</f>
        <v>#N/A</v>
      </c>
      <c r="J37" s="89" t="e">
        <f>LOOKUP(B37,RapidSpList!$A$2:$A$291,RapidSpList!$H$2:$H$291)</f>
        <v>#N/A</v>
      </c>
      <c r="K37" s="89" t="e">
        <f>LOOKUP(B37,RapidSpList!$A$2:$A$291,RapidSpList!$I$2:$I$291)</f>
        <v>#N/A</v>
      </c>
      <c r="L37" s="89" t="e">
        <f>LOOKUP(B37,RapidSpList!$A$2:$A$291,RapidSpList!$D$2:$D$291)</f>
        <v>#N/A</v>
      </c>
      <c r="M37" s="90" t="e">
        <f>F37/Metrics!$C$14</f>
        <v>#N/A</v>
      </c>
      <c r="N37" s="90" t="e">
        <f t="shared" si="0"/>
        <v>#N/A</v>
      </c>
    </row>
    <row r="38" spans="1:14" ht="12" customHeight="1">
      <c r="A38" s="90">
        <v>33</v>
      </c>
      <c r="B38" s="71"/>
      <c r="C38" s="89" t="e">
        <f>LOOKUP(B38,RapidSpList!$A$2:$B$291)</f>
        <v>#N/A</v>
      </c>
      <c r="D38" s="72"/>
      <c r="E38" s="90" t="e">
        <f>LOOKUP(D38,CoverClasses!$A$3:$B$9)</f>
        <v>#N/A</v>
      </c>
      <c r="F38" s="90" t="e">
        <f>LOOKUP(D38,CoverClasses!$A$3:$A$9,CoverClasses!$C$3:$C$9)</f>
        <v>#N/A</v>
      </c>
      <c r="G38" s="89" t="e">
        <f>LOOKUP(B38,RapidSpList!$A$2:$A$291,RapidSpList!$C$2:$C$291)</f>
        <v>#N/A</v>
      </c>
      <c r="H38" s="89" t="e">
        <f>LOOKUP(B38,RapidSpList!$A$2:$A$291,RapidSpList!$E$2:$E$291)</f>
        <v>#N/A</v>
      </c>
      <c r="I38" s="89" t="e">
        <f>LOOKUP(B38,RapidSpList!$A$2:$A$291,RapidSpList!$G$2:$G$291)</f>
        <v>#N/A</v>
      </c>
      <c r="J38" s="89" t="e">
        <f>LOOKUP(B38,RapidSpList!$A$2:$A$291,RapidSpList!$H$2:$H$291)</f>
        <v>#N/A</v>
      </c>
      <c r="K38" s="89" t="e">
        <f>LOOKUP(B38,RapidSpList!$A$2:$A$291,RapidSpList!$I$2:$I$291)</f>
        <v>#N/A</v>
      </c>
      <c r="L38" s="89" t="e">
        <f>LOOKUP(B38,RapidSpList!$A$2:$A$291,RapidSpList!$D$2:$D$291)</f>
        <v>#N/A</v>
      </c>
      <c r="M38" s="90" t="e">
        <f>F38/Metrics!$C$14</f>
        <v>#N/A</v>
      </c>
      <c r="N38" s="90" t="e">
        <f t="shared" si="0"/>
        <v>#N/A</v>
      </c>
    </row>
    <row r="39" spans="1:14" ht="12" customHeight="1">
      <c r="A39" s="90">
        <v>34</v>
      </c>
      <c r="B39" s="71"/>
      <c r="C39" s="89" t="e">
        <f>LOOKUP(B39,RapidSpList!$A$2:$B$291)</f>
        <v>#N/A</v>
      </c>
      <c r="D39" s="72"/>
      <c r="E39" s="90" t="e">
        <f>LOOKUP(D39,CoverClasses!$A$3:$B$9)</f>
        <v>#N/A</v>
      </c>
      <c r="F39" s="90" t="e">
        <f>LOOKUP(D39,CoverClasses!$A$3:$A$9,CoverClasses!$C$3:$C$9)</f>
        <v>#N/A</v>
      </c>
      <c r="G39" s="89" t="e">
        <f>LOOKUP(B39,RapidSpList!$A$2:$A$291,RapidSpList!$C$2:$C$291)</f>
        <v>#N/A</v>
      </c>
      <c r="H39" s="89" t="e">
        <f>LOOKUP(B39,RapidSpList!$A$2:$A$291,RapidSpList!$E$2:$E$291)</f>
        <v>#N/A</v>
      </c>
      <c r="I39" s="89" t="e">
        <f>LOOKUP(B39,RapidSpList!$A$2:$A$291,RapidSpList!$G$2:$G$291)</f>
        <v>#N/A</v>
      </c>
      <c r="J39" s="89" t="e">
        <f>LOOKUP(B39,RapidSpList!$A$2:$A$291,RapidSpList!$H$2:$H$291)</f>
        <v>#N/A</v>
      </c>
      <c r="K39" s="89" t="e">
        <f>LOOKUP(B39,RapidSpList!$A$2:$A$291,RapidSpList!$I$2:$I$291)</f>
        <v>#N/A</v>
      </c>
      <c r="L39" s="89" t="e">
        <f>LOOKUP(B39,RapidSpList!$A$2:$A$291,RapidSpList!$D$2:$D$291)</f>
        <v>#N/A</v>
      </c>
      <c r="M39" s="90" t="e">
        <f>F39/Metrics!$C$14</f>
        <v>#N/A</v>
      </c>
      <c r="N39" s="90" t="e">
        <f t="shared" si="0"/>
        <v>#N/A</v>
      </c>
    </row>
    <row r="40" spans="1:14" ht="12" customHeight="1">
      <c r="A40" s="90">
        <v>35</v>
      </c>
      <c r="B40" s="71"/>
      <c r="C40" s="89" t="e">
        <f>LOOKUP(B40,RapidSpList!$A$2:$B$291)</f>
        <v>#N/A</v>
      </c>
      <c r="D40" s="72"/>
      <c r="E40" s="90" t="e">
        <f>LOOKUP(D40,CoverClasses!$A$3:$B$9)</f>
        <v>#N/A</v>
      </c>
      <c r="F40" s="90" t="e">
        <f>LOOKUP(D40,CoverClasses!$A$3:$A$9,CoverClasses!$C$3:$C$9)</f>
        <v>#N/A</v>
      </c>
      <c r="G40" s="89" t="e">
        <f>LOOKUP(B40,RapidSpList!$A$2:$A$291,RapidSpList!$C$2:$C$291)</f>
        <v>#N/A</v>
      </c>
      <c r="H40" s="89" t="e">
        <f>LOOKUP(B40,RapidSpList!$A$2:$A$291,RapidSpList!$E$2:$E$291)</f>
        <v>#N/A</v>
      </c>
      <c r="I40" s="89" t="e">
        <f>LOOKUP(B40,RapidSpList!$A$2:$A$291,RapidSpList!$G$2:$G$291)</f>
        <v>#N/A</v>
      </c>
      <c r="J40" s="89" t="e">
        <f>LOOKUP(B40,RapidSpList!$A$2:$A$291,RapidSpList!$H$2:$H$291)</f>
        <v>#N/A</v>
      </c>
      <c r="K40" s="89" t="e">
        <f>LOOKUP(B40,RapidSpList!$A$2:$A$291,RapidSpList!$I$2:$I$291)</f>
        <v>#N/A</v>
      </c>
      <c r="L40" s="89" t="e">
        <f>LOOKUP(B40,RapidSpList!$A$2:$A$291,RapidSpList!$D$2:$D$291)</f>
        <v>#N/A</v>
      </c>
      <c r="M40" s="90" t="e">
        <f>F40/Metrics!$C$14</f>
        <v>#N/A</v>
      </c>
      <c r="N40" s="90" t="e">
        <f t="shared" si="0"/>
        <v>#N/A</v>
      </c>
    </row>
    <row r="41" spans="1:14" ht="12" customHeight="1">
      <c r="A41" s="90">
        <v>36</v>
      </c>
      <c r="B41" s="71"/>
      <c r="C41" s="89" t="e">
        <f>LOOKUP(B41,RapidSpList!$A$2:$B$291)</f>
        <v>#N/A</v>
      </c>
      <c r="D41" s="72"/>
      <c r="E41" s="90" t="e">
        <f>LOOKUP(D41,CoverClasses!$A$3:$B$9)</f>
        <v>#N/A</v>
      </c>
      <c r="F41" s="90" t="e">
        <f>LOOKUP(D41,CoverClasses!$A$3:$A$9,CoverClasses!$C$3:$C$9)</f>
        <v>#N/A</v>
      </c>
      <c r="G41" s="89" t="e">
        <f>LOOKUP(B41,RapidSpList!$A$2:$A$291,RapidSpList!$C$2:$C$291)</f>
        <v>#N/A</v>
      </c>
      <c r="H41" s="89" t="e">
        <f>LOOKUP(B41,RapidSpList!$A$2:$A$291,RapidSpList!$E$2:$E$291)</f>
        <v>#N/A</v>
      </c>
      <c r="I41" s="89" t="e">
        <f>LOOKUP(B41,RapidSpList!$A$2:$A$291,RapidSpList!$G$2:$G$291)</f>
        <v>#N/A</v>
      </c>
      <c r="J41" s="89" t="e">
        <f>LOOKUP(B41,RapidSpList!$A$2:$A$291,RapidSpList!$H$2:$H$291)</f>
        <v>#N/A</v>
      </c>
      <c r="K41" s="89" t="e">
        <f>LOOKUP(B41,RapidSpList!$A$2:$A$291,RapidSpList!$I$2:$I$291)</f>
        <v>#N/A</v>
      </c>
      <c r="L41" s="89" t="e">
        <f>LOOKUP(B41,RapidSpList!$A$2:$A$291,RapidSpList!$D$2:$D$291)</f>
        <v>#N/A</v>
      </c>
      <c r="M41" s="90" t="e">
        <f>F41/Metrics!$C$14</f>
        <v>#N/A</v>
      </c>
      <c r="N41" s="90" t="e">
        <f t="shared" si="0"/>
        <v>#N/A</v>
      </c>
    </row>
    <row r="42" spans="1:14" ht="12" customHeight="1">
      <c r="A42" s="90">
        <v>37</v>
      </c>
      <c r="B42" s="71"/>
      <c r="C42" s="89" t="e">
        <f>LOOKUP(B42,RapidSpList!$A$2:$B$291)</f>
        <v>#N/A</v>
      </c>
      <c r="D42" s="72"/>
      <c r="E42" s="90" t="e">
        <f>LOOKUP(D42,CoverClasses!$A$3:$B$9)</f>
        <v>#N/A</v>
      </c>
      <c r="F42" s="90" t="e">
        <f>LOOKUP(D42,CoverClasses!$A$3:$A$9,CoverClasses!$C$3:$C$9)</f>
        <v>#N/A</v>
      </c>
      <c r="G42" s="89" t="e">
        <f>LOOKUP(B42,RapidSpList!$A$2:$A$291,RapidSpList!$C$2:$C$291)</f>
        <v>#N/A</v>
      </c>
      <c r="H42" s="89" t="e">
        <f>LOOKUP(B42,RapidSpList!$A$2:$A$291,RapidSpList!$E$2:$E$291)</f>
        <v>#N/A</v>
      </c>
      <c r="I42" s="89" t="e">
        <f>LOOKUP(B42,RapidSpList!$A$2:$A$291,RapidSpList!$G$2:$G$291)</f>
        <v>#N/A</v>
      </c>
      <c r="J42" s="89" t="e">
        <f>LOOKUP(B42,RapidSpList!$A$2:$A$291,RapidSpList!$H$2:$H$291)</f>
        <v>#N/A</v>
      </c>
      <c r="K42" s="89" t="e">
        <f>LOOKUP(B42,RapidSpList!$A$2:$A$291,RapidSpList!$I$2:$I$291)</f>
        <v>#N/A</v>
      </c>
      <c r="L42" s="89" t="e">
        <f>LOOKUP(B42,RapidSpList!$A$2:$A$291,RapidSpList!$D$2:$D$291)</f>
        <v>#N/A</v>
      </c>
      <c r="M42" s="90" t="e">
        <f>F42/Metrics!$C$14</f>
        <v>#N/A</v>
      </c>
      <c r="N42" s="90" t="e">
        <f t="shared" si="0"/>
        <v>#N/A</v>
      </c>
    </row>
    <row r="43" spans="1:14" ht="12" customHeight="1">
      <c r="A43" s="90">
        <v>38</v>
      </c>
      <c r="B43" s="71"/>
      <c r="C43" s="89" t="e">
        <f>LOOKUP(B43,RapidSpList!$A$2:$B$291)</f>
        <v>#N/A</v>
      </c>
      <c r="D43" s="72"/>
      <c r="E43" s="90" t="e">
        <f>LOOKUP(D43,CoverClasses!$A$3:$B$9)</f>
        <v>#N/A</v>
      </c>
      <c r="F43" s="90" t="e">
        <f>LOOKUP(D43,CoverClasses!$A$3:$A$9,CoverClasses!$C$3:$C$9)</f>
        <v>#N/A</v>
      </c>
      <c r="G43" s="89" t="e">
        <f>LOOKUP(B43,RapidSpList!$A$2:$A$291,RapidSpList!$C$2:$C$291)</f>
        <v>#N/A</v>
      </c>
      <c r="H43" s="89" t="e">
        <f>LOOKUP(B43,RapidSpList!$A$2:$A$291,RapidSpList!$E$2:$E$291)</f>
        <v>#N/A</v>
      </c>
      <c r="I43" s="89" t="e">
        <f>LOOKUP(B43,RapidSpList!$A$2:$A$291,RapidSpList!$G$2:$G$291)</f>
        <v>#N/A</v>
      </c>
      <c r="J43" s="89" t="e">
        <f>LOOKUP(B43,RapidSpList!$A$2:$A$291,RapidSpList!$H$2:$H$291)</f>
        <v>#N/A</v>
      </c>
      <c r="K43" s="89" t="e">
        <f>LOOKUP(B43,RapidSpList!$A$2:$A$291,RapidSpList!$I$2:$I$291)</f>
        <v>#N/A</v>
      </c>
      <c r="L43" s="89" t="e">
        <f>LOOKUP(B43,RapidSpList!$A$2:$A$291,RapidSpList!$D$2:$D$291)</f>
        <v>#N/A</v>
      </c>
      <c r="M43" s="90" t="e">
        <f>F43/Metrics!$C$14</f>
        <v>#N/A</v>
      </c>
      <c r="N43" s="90" t="e">
        <f t="shared" si="0"/>
        <v>#N/A</v>
      </c>
    </row>
    <row r="44" spans="1:14" ht="12" customHeight="1">
      <c r="A44" s="90">
        <v>39</v>
      </c>
      <c r="B44" s="71"/>
      <c r="C44" s="89" t="e">
        <f>LOOKUP(B44,RapidSpList!$A$2:$B$291)</f>
        <v>#N/A</v>
      </c>
      <c r="D44" s="72"/>
      <c r="E44" s="90" t="e">
        <f>LOOKUP(D44,CoverClasses!$A$3:$B$9)</f>
        <v>#N/A</v>
      </c>
      <c r="F44" s="90" t="e">
        <f>LOOKUP(D44,CoverClasses!$A$3:$A$9,CoverClasses!$C$3:$C$9)</f>
        <v>#N/A</v>
      </c>
      <c r="G44" s="89" t="e">
        <f>LOOKUP(B44,RapidSpList!$A$2:$A$291,RapidSpList!$C$2:$C$291)</f>
        <v>#N/A</v>
      </c>
      <c r="H44" s="89" t="e">
        <f>LOOKUP(B44,RapidSpList!$A$2:$A$291,RapidSpList!$E$2:$E$291)</f>
        <v>#N/A</v>
      </c>
      <c r="I44" s="89" t="e">
        <f>LOOKUP(B44,RapidSpList!$A$2:$A$291,RapidSpList!$G$2:$G$291)</f>
        <v>#N/A</v>
      </c>
      <c r="J44" s="89" t="e">
        <f>LOOKUP(B44,RapidSpList!$A$2:$A$291,RapidSpList!$H$2:$H$291)</f>
        <v>#N/A</v>
      </c>
      <c r="K44" s="89" t="e">
        <f>LOOKUP(B44,RapidSpList!$A$2:$A$291,RapidSpList!$I$2:$I$291)</f>
        <v>#N/A</v>
      </c>
      <c r="L44" s="89" t="e">
        <f>LOOKUP(B44,RapidSpList!$A$2:$A$291,RapidSpList!$D$2:$D$291)</f>
        <v>#N/A</v>
      </c>
      <c r="M44" s="90" t="e">
        <f>F44/Metrics!$C$14</f>
        <v>#N/A</v>
      </c>
      <c r="N44" s="90" t="e">
        <f t="shared" si="0"/>
        <v>#N/A</v>
      </c>
    </row>
    <row r="45" spans="1:14" ht="12" customHeight="1">
      <c r="A45" s="90">
        <v>40</v>
      </c>
      <c r="B45" s="71"/>
      <c r="C45" s="89" t="e">
        <f>LOOKUP(B45,RapidSpList!$A$2:$B$291)</f>
        <v>#N/A</v>
      </c>
      <c r="D45" s="72"/>
      <c r="E45" s="90" t="e">
        <f>LOOKUP(D45,CoverClasses!$A$3:$B$9)</f>
        <v>#N/A</v>
      </c>
      <c r="F45" s="90" t="e">
        <f>LOOKUP(D45,CoverClasses!$A$3:$A$9,CoverClasses!$C$3:$C$9)</f>
        <v>#N/A</v>
      </c>
      <c r="G45" s="89" t="e">
        <f>LOOKUP(B45,RapidSpList!$A$2:$A$291,RapidSpList!$C$2:$C$291)</f>
        <v>#N/A</v>
      </c>
      <c r="H45" s="89" t="e">
        <f>LOOKUP(B45,RapidSpList!$A$2:$A$291,RapidSpList!$E$2:$E$291)</f>
        <v>#N/A</v>
      </c>
      <c r="I45" s="89" t="e">
        <f>LOOKUP(B45,RapidSpList!$A$2:$A$291,RapidSpList!$G$2:$G$291)</f>
        <v>#N/A</v>
      </c>
      <c r="J45" s="89" t="e">
        <f>LOOKUP(B45,RapidSpList!$A$2:$A$291,RapidSpList!$H$2:$H$291)</f>
        <v>#N/A</v>
      </c>
      <c r="K45" s="89" t="e">
        <f>LOOKUP(B45,RapidSpList!$A$2:$A$291,RapidSpList!$I$2:$I$291)</f>
        <v>#N/A</v>
      </c>
      <c r="L45" s="89" t="e">
        <f>LOOKUP(B45,RapidSpList!$A$2:$A$291,RapidSpList!$D$2:$D$291)</f>
        <v>#N/A</v>
      </c>
      <c r="M45" s="90" t="e">
        <f>F45/Metrics!$C$14</f>
        <v>#N/A</v>
      </c>
      <c r="N45" s="90" t="e">
        <f t="shared" si="0"/>
        <v>#N/A</v>
      </c>
    </row>
    <row r="46" spans="1:14" ht="12" customHeight="1">
      <c r="A46" s="90">
        <v>41</v>
      </c>
      <c r="B46" s="71"/>
      <c r="C46" s="89" t="e">
        <f>LOOKUP(B46,RapidSpList!$A$2:$B$291)</f>
        <v>#N/A</v>
      </c>
      <c r="D46" s="72"/>
      <c r="E46" s="90" t="e">
        <f>LOOKUP(D46,CoverClasses!$A$3:$B$9)</f>
        <v>#N/A</v>
      </c>
      <c r="F46" s="90" t="e">
        <f>LOOKUP(D46,CoverClasses!$A$3:$A$9,CoverClasses!$C$3:$C$9)</f>
        <v>#N/A</v>
      </c>
      <c r="G46" s="89" t="e">
        <f>LOOKUP(B46,RapidSpList!$A$2:$A$291,RapidSpList!$C$2:$C$291)</f>
        <v>#N/A</v>
      </c>
      <c r="H46" s="89" t="e">
        <f>LOOKUP(B46,RapidSpList!$A$2:$A$291,RapidSpList!$E$2:$E$291)</f>
        <v>#N/A</v>
      </c>
      <c r="I46" s="89" t="e">
        <f>LOOKUP(B46,RapidSpList!$A$2:$A$291,RapidSpList!$G$2:$G$291)</f>
        <v>#N/A</v>
      </c>
      <c r="J46" s="89" t="e">
        <f>LOOKUP(B46,RapidSpList!$A$2:$A$291,RapidSpList!$H$2:$H$291)</f>
        <v>#N/A</v>
      </c>
      <c r="K46" s="89" t="e">
        <f>LOOKUP(B46,RapidSpList!$A$2:$A$291,RapidSpList!$I$2:$I$291)</f>
        <v>#N/A</v>
      </c>
      <c r="L46" s="89" t="e">
        <f>LOOKUP(B46,RapidSpList!$A$2:$A$291,RapidSpList!$D$2:$D$291)</f>
        <v>#N/A</v>
      </c>
      <c r="M46" s="90" t="e">
        <f>F46/Metrics!$C$14</f>
        <v>#N/A</v>
      </c>
      <c r="N46" s="90" t="e">
        <f aca="true" t="shared" si="2" ref="N46:N65">M46*L46</f>
        <v>#N/A</v>
      </c>
    </row>
    <row r="47" spans="1:14" ht="12" customHeight="1">
      <c r="A47" s="90">
        <v>42</v>
      </c>
      <c r="B47" s="71"/>
      <c r="C47" s="89" t="e">
        <f>LOOKUP(B47,RapidSpList!$A$2:$B$291)</f>
        <v>#N/A</v>
      </c>
      <c r="D47" s="72"/>
      <c r="E47" s="90" t="e">
        <f>LOOKUP(D47,CoverClasses!$A$3:$B$9)</f>
        <v>#N/A</v>
      </c>
      <c r="F47" s="90" t="e">
        <f>LOOKUP(D47,CoverClasses!$A$3:$A$9,CoverClasses!$C$3:$C$9)</f>
        <v>#N/A</v>
      </c>
      <c r="G47" s="89" t="e">
        <f>LOOKUP(B47,RapidSpList!$A$2:$A$291,RapidSpList!$C$2:$C$291)</f>
        <v>#N/A</v>
      </c>
      <c r="H47" s="89" t="e">
        <f>LOOKUP(B47,RapidSpList!$A$2:$A$291,RapidSpList!$E$2:$E$291)</f>
        <v>#N/A</v>
      </c>
      <c r="I47" s="89" t="e">
        <f>LOOKUP(B47,RapidSpList!$A$2:$A$291,RapidSpList!$G$2:$G$291)</f>
        <v>#N/A</v>
      </c>
      <c r="J47" s="89" t="e">
        <f>LOOKUP(B47,RapidSpList!$A$2:$A$291,RapidSpList!$H$2:$H$291)</f>
        <v>#N/A</v>
      </c>
      <c r="K47" s="89" t="e">
        <f>LOOKUP(B47,RapidSpList!$A$2:$A$291,RapidSpList!$I$2:$I$291)</f>
        <v>#N/A</v>
      </c>
      <c r="L47" s="89" t="e">
        <f>LOOKUP(B47,RapidSpList!$A$2:$A$291,RapidSpList!$D$2:$D$291)</f>
        <v>#N/A</v>
      </c>
      <c r="M47" s="90" t="e">
        <f>F47/Metrics!$C$14</f>
        <v>#N/A</v>
      </c>
      <c r="N47" s="90" t="e">
        <f t="shared" si="2"/>
        <v>#N/A</v>
      </c>
    </row>
    <row r="48" spans="1:14" ht="12" customHeight="1">
      <c r="A48" s="90">
        <v>43</v>
      </c>
      <c r="B48" s="71"/>
      <c r="C48" s="89" t="e">
        <f>LOOKUP(B48,RapidSpList!$A$2:$B$291)</f>
        <v>#N/A</v>
      </c>
      <c r="D48" s="72"/>
      <c r="E48" s="90" t="e">
        <f>LOOKUP(D48,CoverClasses!$A$3:$B$9)</f>
        <v>#N/A</v>
      </c>
      <c r="F48" s="90" t="e">
        <f>LOOKUP(D48,CoverClasses!$A$3:$A$9,CoverClasses!$C$3:$C$9)</f>
        <v>#N/A</v>
      </c>
      <c r="G48" s="89" t="e">
        <f>LOOKUP(B48,RapidSpList!$A$2:$A$291,RapidSpList!$C$2:$C$291)</f>
        <v>#N/A</v>
      </c>
      <c r="H48" s="89" t="e">
        <f>LOOKUP(B48,RapidSpList!$A$2:$A$291,RapidSpList!$E$2:$E$291)</f>
        <v>#N/A</v>
      </c>
      <c r="I48" s="89" t="e">
        <f>LOOKUP(B48,RapidSpList!$A$2:$A$291,RapidSpList!$G$2:$G$291)</f>
        <v>#N/A</v>
      </c>
      <c r="J48" s="89" t="e">
        <f>LOOKUP(B48,RapidSpList!$A$2:$A$291,RapidSpList!$H$2:$H$291)</f>
        <v>#N/A</v>
      </c>
      <c r="K48" s="89" t="e">
        <f>LOOKUP(B48,RapidSpList!$A$2:$A$291,RapidSpList!$I$2:$I$291)</f>
        <v>#N/A</v>
      </c>
      <c r="L48" s="89" t="e">
        <f>LOOKUP(B48,RapidSpList!$A$2:$A$291,RapidSpList!$D$2:$D$291)</f>
        <v>#N/A</v>
      </c>
      <c r="M48" s="90" t="e">
        <f>F48/Metrics!$C$14</f>
        <v>#N/A</v>
      </c>
      <c r="N48" s="90" t="e">
        <f t="shared" si="2"/>
        <v>#N/A</v>
      </c>
    </row>
    <row r="49" spans="1:14" ht="12" customHeight="1">
      <c r="A49" s="90">
        <v>44</v>
      </c>
      <c r="B49" s="71"/>
      <c r="C49" s="89" t="e">
        <f>LOOKUP(B49,RapidSpList!$A$2:$B$291)</f>
        <v>#N/A</v>
      </c>
      <c r="D49" s="72"/>
      <c r="E49" s="90" t="e">
        <f>LOOKUP(D49,CoverClasses!$A$3:$B$9)</f>
        <v>#N/A</v>
      </c>
      <c r="F49" s="90" t="e">
        <f>LOOKUP(D49,CoverClasses!$A$3:$A$9,CoverClasses!$C$3:$C$9)</f>
        <v>#N/A</v>
      </c>
      <c r="G49" s="89" t="e">
        <f>LOOKUP(B49,RapidSpList!$A$2:$A$291,RapidSpList!$C$2:$C$291)</f>
        <v>#N/A</v>
      </c>
      <c r="H49" s="89" t="e">
        <f>LOOKUP(B49,RapidSpList!$A$2:$A$291,RapidSpList!$E$2:$E$291)</f>
        <v>#N/A</v>
      </c>
      <c r="I49" s="89" t="e">
        <f>LOOKUP(B49,RapidSpList!$A$2:$A$291,RapidSpList!$G$2:$G$291)</f>
        <v>#N/A</v>
      </c>
      <c r="J49" s="89" t="e">
        <f>LOOKUP(B49,RapidSpList!$A$2:$A$291,RapidSpList!$H$2:$H$291)</f>
        <v>#N/A</v>
      </c>
      <c r="K49" s="89" t="e">
        <f>LOOKUP(B49,RapidSpList!$A$2:$A$291,RapidSpList!$I$2:$I$291)</f>
        <v>#N/A</v>
      </c>
      <c r="L49" s="89" t="e">
        <f>LOOKUP(B49,RapidSpList!$A$2:$A$291,RapidSpList!$D$2:$D$291)</f>
        <v>#N/A</v>
      </c>
      <c r="M49" s="90" t="e">
        <f>F49/Metrics!$C$14</f>
        <v>#N/A</v>
      </c>
      <c r="N49" s="90" t="e">
        <f t="shared" si="2"/>
        <v>#N/A</v>
      </c>
    </row>
    <row r="50" spans="1:14" ht="12" customHeight="1">
      <c r="A50" s="90">
        <v>45</v>
      </c>
      <c r="B50" s="71"/>
      <c r="C50" s="89" t="e">
        <f>LOOKUP(B50,RapidSpList!$A$2:$B$291)</f>
        <v>#N/A</v>
      </c>
      <c r="D50" s="72"/>
      <c r="E50" s="90" t="e">
        <f>LOOKUP(D50,CoverClasses!$A$3:$B$9)</f>
        <v>#N/A</v>
      </c>
      <c r="F50" s="90" t="e">
        <f>LOOKUP(D50,CoverClasses!$A$3:$A$9,CoverClasses!$C$3:$C$9)</f>
        <v>#N/A</v>
      </c>
      <c r="G50" s="89" t="e">
        <f>LOOKUP(B50,RapidSpList!$A$2:$A$291,RapidSpList!$C$2:$C$291)</f>
        <v>#N/A</v>
      </c>
      <c r="H50" s="89" t="e">
        <f>LOOKUP(B50,RapidSpList!$A$2:$A$291,RapidSpList!$E$2:$E$291)</f>
        <v>#N/A</v>
      </c>
      <c r="I50" s="89" t="e">
        <f>LOOKUP(B50,RapidSpList!$A$2:$A$291,RapidSpList!$G$2:$G$291)</f>
        <v>#N/A</v>
      </c>
      <c r="J50" s="89" t="e">
        <f>LOOKUP(B50,RapidSpList!$A$2:$A$291,RapidSpList!$H$2:$H$291)</f>
        <v>#N/A</v>
      </c>
      <c r="K50" s="89" t="e">
        <f>LOOKUP(B50,RapidSpList!$A$2:$A$291,RapidSpList!$I$2:$I$291)</f>
        <v>#N/A</v>
      </c>
      <c r="L50" s="89" t="e">
        <f>LOOKUP(B50,RapidSpList!$A$2:$A$291,RapidSpList!$D$2:$D$291)</f>
        <v>#N/A</v>
      </c>
      <c r="M50" s="90" t="e">
        <f>F50/Metrics!$C$14</f>
        <v>#N/A</v>
      </c>
      <c r="N50" s="90" t="e">
        <f t="shared" si="2"/>
        <v>#N/A</v>
      </c>
    </row>
    <row r="51" spans="1:14" ht="12" customHeight="1">
      <c r="A51" s="90">
        <v>46</v>
      </c>
      <c r="B51" s="71"/>
      <c r="C51" s="89" t="e">
        <f>LOOKUP(B51,RapidSpList!$A$2:$B$291)</f>
        <v>#N/A</v>
      </c>
      <c r="D51" s="72"/>
      <c r="E51" s="90" t="e">
        <f>LOOKUP(D51,CoverClasses!$A$3:$B$9)</f>
        <v>#N/A</v>
      </c>
      <c r="F51" s="90" t="e">
        <f>LOOKUP(D51,CoverClasses!$A$3:$A$9,CoverClasses!$C$3:$C$9)</f>
        <v>#N/A</v>
      </c>
      <c r="G51" s="89" t="e">
        <f>LOOKUP(B51,RapidSpList!$A$2:$A$291,RapidSpList!$C$2:$C$291)</f>
        <v>#N/A</v>
      </c>
      <c r="H51" s="89" t="e">
        <f>LOOKUP(B51,RapidSpList!$A$2:$A$291,RapidSpList!$E$2:$E$291)</f>
        <v>#N/A</v>
      </c>
      <c r="I51" s="89" t="e">
        <f>LOOKUP(B51,RapidSpList!$A$2:$A$291,RapidSpList!$G$2:$G$291)</f>
        <v>#N/A</v>
      </c>
      <c r="J51" s="89" t="e">
        <f>LOOKUP(B51,RapidSpList!$A$2:$A$291,RapidSpList!$H$2:$H$291)</f>
        <v>#N/A</v>
      </c>
      <c r="K51" s="89" t="e">
        <f>LOOKUP(B51,RapidSpList!$A$2:$A$291,RapidSpList!$I$2:$I$291)</f>
        <v>#N/A</v>
      </c>
      <c r="L51" s="89" t="e">
        <f>LOOKUP(B51,RapidSpList!$A$2:$A$291,RapidSpList!$D$2:$D$291)</f>
        <v>#N/A</v>
      </c>
      <c r="M51" s="90" t="e">
        <f>F51/Metrics!$C$14</f>
        <v>#N/A</v>
      </c>
      <c r="N51" s="90" t="e">
        <f t="shared" si="2"/>
        <v>#N/A</v>
      </c>
    </row>
    <row r="52" spans="1:14" ht="12" customHeight="1">
      <c r="A52" s="90">
        <v>47</v>
      </c>
      <c r="B52" s="71"/>
      <c r="C52" s="89" t="e">
        <f>LOOKUP(B52,RapidSpList!$A$2:$B$291)</f>
        <v>#N/A</v>
      </c>
      <c r="D52" s="72"/>
      <c r="E52" s="90" t="e">
        <f>LOOKUP(D52,CoverClasses!$A$3:$B$9)</f>
        <v>#N/A</v>
      </c>
      <c r="F52" s="90" t="e">
        <f>LOOKUP(D52,CoverClasses!$A$3:$A$9,CoverClasses!$C$3:$C$9)</f>
        <v>#N/A</v>
      </c>
      <c r="G52" s="89" t="e">
        <f>LOOKUP(B52,RapidSpList!$A$2:$A$291,RapidSpList!$C$2:$C$291)</f>
        <v>#N/A</v>
      </c>
      <c r="H52" s="89" t="e">
        <f>LOOKUP(B52,RapidSpList!$A$2:$A$291,RapidSpList!$E$2:$E$291)</f>
        <v>#N/A</v>
      </c>
      <c r="I52" s="89" t="e">
        <f>LOOKUP(B52,RapidSpList!$A$2:$A$291,RapidSpList!$G$2:$G$291)</f>
        <v>#N/A</v>
      </c>
      <c r="J52" s="89" t="e">
        <f>LOOKUP(B52,RapidSpList!$A$2:$A$291,RapidSpList!$H$2:$H$291)</f>
        <v>#N/A</v>
      </c>
      <c r="K52" s="89" t="e">
        <f>LOOKUP(B52,RapidSpList!$A$2:$A$291,RapidSpList!$I$2:$I$291)</f>
        <v>#N/A</v>
      </c>
      <c r="L52" s="89" t="e">
        <f>LOOKUP(B52,RapidSpList!$A$2:$A$291,RapidSpList!$D$2:$D$291)</f>
        <v>#N/A</v>
      </c>
      <c r="M52" s="90" t="e">
        <f>F52/Metrics!$C$14</f>
        <v>#N/A</v>
      </c>
      <c r="N52" s="90" t="e">
        <f t="shared" si="2"/>
        <v>#N/A</v>
      </c>
    </row>
    <row r="53" spans="1:14" ht="12" customHeight="1">
      <c r="A53" s="90">
        <v>48</v>
      </c>
      <c r="B53" s="71"/>
      <c r="C53" s="89" t="e">
        <f>LOOKUP(B53,RapidSpList!$A$2:$B$291)</f>
        <v>#N/A</v>
      </c>
      <c r="D53" s="72"/>
      <c r="E53" s="90" t="e">
        <f>LOOKUP(D53,CoverClasses!$A$3:$B$9)</f>
        <v>#N/A</v>
      </c>
      <c r="F53" s="90" t="e">
        <f>LOOKUP(D53,CoverClasses!$A$3:$A$9,CoverClasses!$C$3:$C$9)</f>
        <v>#N/A</v>
      </c>
      <c r="G53" s="89" t="e">
        <f>LOOKUP(B53,RapidSpList!$A$2:$A$291,RapidSpList!$C$2:$C$291)</f>
        <v>#N/A</v>
      </c>
      <c r="H53" s="89" t="e">
        <f>LOOKUP(B53,RapidSpList!$A$2:$A$291,RapidSpList!$E$2:$E$291)</f>
        <v>#N/A</v>
      </c>
      <c r="I53" s="89" t="e">
        <f>LOOKUP(B53,RapidSpList!$A$2:$A$291,RapidSpList!$G$2:$G$291)</f>
        <v>#N/A</v>
      </c>
      <c r="J53" s="89" t="e">
        <f>LOOKUP(B53,RapidSpList!$A$2:$A$291,RapidSpList!$H$2:$H$291)</f>
        <v>#N/A</v>
      </c>
      <c r="K53" s="89" t="e">
        <f>LOOKUP(B53,RapidSpList!$A$2:$A$291,RapidSpList!$I$2:$I$291)</f>
        <v>#N/A</v>
      </c>
      <c r="L53" s="89" t="e">
        <f>LOOKUP(B53,RapidSpList!$A$2:$A$291,RapidSpList!$D$2:$D$291)</f>
        <v>#N/A</v>
      </c>
      <c r="M53" s="90" t="e">
        <f>F53/Metrics!$C$14</f>
        <v>#N/A</v>
      </c>
      <c r="N53" s="90" t="e">
        <f t="shared" si="2"/>
        <v>#N/A</v>
      </c>
    </row>
    <row r="54" spans="1:14" ht="12" customHeight="1">
      <c r="A54" s="90">
        <v>49</v>
      </c>
      <c r="B54" s="71"/>
      <c r="C54" s="89" t="e">
        <f>LOOKUP(B54,RapidSpList!$A$2:$B$291)</f>
        <v>#N/A</v>
      </c>
      <c r="D54" s="72"/>
      <c r="E54" s="90" t="e">
        <f>LOOKUP(D54,CoverClasses!$A$3:$B$9)</f>
        <v>#N/A</v>
      </c>
      <c r="F54" s="90" t="e">
        <f>LOOKUP(D54,CoverClasses!$A$3:$A$9,CoverClasses!$C$3:$C$9)</f>
        <v>#N/A</v>
      </c>
      <c r="G54" s="89" t="e">
        <f>LOOKUP(B54,RapidSpList!$A$2:$A$291,RapidSpList!$C$2:$C$291)</f>
        <v>#N/A</v>
      </c>
      <c r="H54" s="89" t="e">
        <f>LOOKUP(B54,RapidSpList!$A$2:$A$291,RapidSpList!$E$2:$E$291)</f>
        <v>#N/A</v>
      </c>
      <c r="I54" s="89" t="e">
        <f>LOOKUP(B54,RapidSpList!$A$2:$A$291,RapidSpList!$G$2:$G$291)</f>
        <v>#N/A</v>
      </c>
      <c r="J54" s="89" t="e">
        <f>LOOKUP(B54,RapidSpList!$A$2:$A$291,RapidSpList!$H$2:$H$291)</f>
        <v>#N/A</v>
      </c>
      <c r="K54" s="89" t="e">
        <f>LOOKUP(B54,RapidSpList!$A$2:$A$291,RapidSpList!$I$2:$I$291)</f>
        <v>#N/A</v>
      </c>
      <c r="L54" s="89" t="e">
        <f>LOOKUP(B54,RapidSpList!$A$2:$A$291,RapidSpList!$D$2:$D$291)</f>
        <v>#N/A</v>
      </c>
      <c r="M54" s="90" t="e">
        <f>F54/Metrics!$C$14</f>
        <v>#N/A</v>
      </c>
      <c r="N54" s="90" t="e">
        <f t="shared" si="2"/>
        <v>#N/A</v>
      </c>
    </row>
    <row r="55" spans="1:14" ht="12" customHeight="1">
      <c r="A55" s="90">
        <v>50</v>
      </c>
      <c r="B55" s="71"/>
      <c r="C55" s="89" t="e">
        <f>LOOKUP(B55,RapidSpList!$A$2:$B$291)</f>
        <v>#N/A</v>
      </c>
      <c r="D55" s="72"/>
      <c r="E55" s="90" t="e">
        <f>LOOKUP(D55,CoverClasses!$A$3:$B$9)</f>
        <v>#N/A</v>
      </c>
      <c r="F55" s="90" t="e">
        <f>LOOKUP(D55,CoverClasses!$A$3:$A$9,CoverClasses!$C$3:$C$9)</f>
        <v>#N/A</v>
      </c>
      <c r="G55" s="89" t="e">
        <f>LOOKUP(B55,RapidSpList!$A$2:$A$291,RapidSpList!$C$2:$C$291)</f>
        <v>#N/A</v>
      </c>
      <c r="H55" s="89" t="e">
        <f>LOOKUP(B55,RapidSpList!$A$2:$A$291,RapidSpList!$E$2:$E$291)</f>
        <v>#N/A</v>
      </c>
      <c r="I55" s="89" t="e">
        <f>LOOKUP(B55,RapidSpList!$A$2:$A$291,RapidSpList!$G$2:$G$291)</f>
        <v>#N/A</v>
      </c>
      <c r="J55" s="89" t="e">
        <f>LOOKUP(B55,RapidSpList!$A$2:$A$291,RapidSpList!$H$2:$H$291)</f>
        <v>#N/A</v>
      </c>
      <c r="K55" s="89" t="e">
        <f>LOOKUP(B55,RapidSpList!$A$2:$A$291,RapidSpList!$I$2:$I$291)</f>
        <v>#N/A</v>
      </c>
      <c r="L55" s="89" t="e">
        <f>LOOKUP(B55,RapidSpList!$A$2:$A$291,RapidSpList!$D$2:$D$291)</f>
        <v>#N/A</v>
      </c>
      <c r="M55" s="90" t="e">
        <f>F55/Metrics!$C$14</f>
        <v>#N/A</v>
      </c>
      <c r="N55" s="90" t="e">
        <f t="shared" si="2"/>
        <v>#N/A</v>
      </c>
    </row>
    <row r="56" spans="1:14" ht="12" customHeight="1">
      <c r="A56" s="90">
        <v>51</v>
      </c>
      <c r="B56" s="71"/>
      <c r="C56" s="89" t="e">
        <f>LOOKUP(B56,RapidSpList!$A$2:$B$291)</f>
        <v>#N/A</v>
      </c>
      <c r="D56" s="72"/>
      <c r="E56" s="90" t="e">
        <f>LOOKUP(D56,CoverClasses!$A$3:$B$9)</f>
        <v>#N/A</v>
      </c>
      <c r="F56" s="90" t="e">
        <f>LOOKUP(D56,CoverClasses!$A$3:$A$9,CoverClasses!$C$3:$C$9)</f>
        <v>#N/A</v>
      </c>
      <c r="G56" s="89" t="e">
        <f>LOOKUP(B56,RapidSpList!$A$2:$A$291,RapidSpList!$C$2:$C$291)</f>
        <v>#N/A</v>
      </c>
      <c r="H56" s="89" t="e">
        <f>LOOKUP(B56,RapidSpList!$A$2:$A$291,RapidSpList!$E$2:$E$291)</f>
        <v>#N/A</v>
      </c>
      <c r="I56" s="89" t="e">
        <f>LOOKUP(B56,RapidSpList!$A$2:$A$291,RapidSpList!$G$2:$G$291)</f>
        <v>#N/A</v>
      </c>
      <c r="J56" s="89" t="e">
        <f>LOOKUP(B56,RapidSpList!$A$2:$A$291,RapidSpList!$H$2:$H$291)</f>
        <v>#N/A</v>
      </c>
      <c r="K56" s="89" t="e">
        <f>LOOKUP(B56,RapidSpList!$A$2:$A$291,RapidSpList!$I$2:$I$291)</f>
        <v>#N/A</v>
      </c>
      <c r="L56" s="89" t="e">
        <f>LOOKUP(B56,RapidSpList!$A$2:$A$291,RapidSpList!$D$2:$D$291)</f>
        <v>#N/A</v>
      </c>
      <c r="M56" s="90" t="e">
        <f>F56/Metrics!$C$14</f>
        <v>#N/A</v>
      </c>
      <c r="N56" s="90" t="e">
        <f t="shared" si="2"/>
        <v>#N/A</v>
      </c>
    </row>
    <row r="57" spans="1:14" ht="12" customHeight="1">
      <c r="A57" s="90">
        <v>52</v>
      </c>
      <c r="B57" s="71"/>
      <c r="C57" s="89" t="e">
        <f>LOOKUP(B57,RapidSpList!$A$2:$B$291)</f>
        <v>#N/A</v>
      </c>
      <c r="D57" s="72"/>
      <c r="E57" s="90" t="e">
        <f>LOOKUP(D57,CoverClasses!$A$3:$B$9)</f>
        <v>#N/A</v>
      </c>
      <c r="F57" s="90" t="e">
        <f>LOOKUP(D57,CoverClasses!$A$3:$A$9,CoverClasses!$C$3:$C$9)</f>
        <v>#N/A</v>
      </c>
      <c r="G57" s="89" t="e">
        <f>LOOKUP(B57,RapidSpList!$A$2:$A$291,RapidSpList!$C$2:$C$291)</f>
        <v>#N/A</v>
      </c>
      <c r="H57" s="89" t="e">
        <f>LOOKUP(B57,RapidSpList!$A$2:$A$291,RapidSpList!$E$2:$E$291)</f>
        <v>#N/A</v>
      </c>
      <c r="I57" s="89" t="e">
        <f>LOOKUP(B57,RapidSpList!$A$2:$A$291,RapidSpList!$G$2:$G$291)</f>
        <v>#N/A</v>
      </c>
      <c r="J57" s="89" t="e">
        <f>LOOKUP(B57,RapidSpList!$A$2:$A$291,RapidSpList!$H$2:$H$291)</f>
        <v>#N/A</v>
      </c>
      <c r="K57" s="89" t="e">
        <f>LOOKUP(B57,RapidSpList!$A$2:$A$291,RapidSpList!$I$2:$I$291)</f>
        <v>#N/A</v>
      </c>
      <c r="L57" s="89" t="e">
        <f>LOOKUP(B57,RapidSpList!$A$2:$A$291,RapidSpList!$D$2:$D$291)</f>
        <v>#N/A</v>
      </c>
      <c r="M57" s="90" t="e">
        <f>F57/Metrics!$C$14</f>
        <v>#N/A</v>
      </c>
      <c r="N57" s="90" t="e">
        <f t="shared" si="2"/>
        <v>#N/A</v>
      </c>
    </row>
    <row r="58" spans="1:14" ht="12" customHeight="1">
      <c r="A58" s="90">
        <v>53</v>
      </c>
      <c r="B58" s="71"/>
      <c r="C58" s="89" t="e">
        <f>LOOKUP(B58,RapidSpList!$A$2:$B$291)</f>
        <v>#N/A</v>
      </c>
      <c r="D58" s="72"/>
      <c r="E58" s="90" t="e">
        <f>LOOKUP(D58,CoverClasses!$A$3:$B$9)</f>
        <v>#N/A</v>
      </c>
      <c r="F58" s="90" t="e">
        <f>LOOKUP(D58,CoverClasses!$A$3:$A$9,CoverClasses!$C$3:$C$9)</f>
        <v>#N/A</v>
      </c>
      <c r="G58" s="89" t="e">
        <f>LOOKUP(B58,RapidSpList!$A$2:$A$291,RapidSpList!$C$2:$C$291)</f>
        <v>#N/A</v>
      </c>
      <c r="H58" s="89" t="e">
        <f>LOOKUP(B58,RapidSpList!$A$2:$A$291,RapidSpList!$E$2:$E$291)</f>
        <v>#N/A</v>
      </c>
      <c r="I58" s="89" t="e">
        <f>LOOKUP(B58,RapidSpList!$A$2:$A$291,RapidSpList!$G$2:$G$291)</f>
        <v>#N/A</v>
      </c>
      <c r="J58" s="89" t="e">
        <f>LOOKUP(B58,RapidSpList!$A$2:$A$291,RapidSpList!$H$2:$H$291)</f>
        <v>#N/A</v>
      </c>
      <c r="K58" s="89" t="e">
        <f>LOOKUP(B58,RapidSpList!$A$2:$A$291,RapidSpList!$I$2:$I$291)</f>
        <v>#N/A</v>
      </c>
      <c r="L58" s="89" t="e">
        <f>LOOKUP(B58,RapidSpList!$A$2:$A$291,RapidSpList!$D$2:$D$291)</f>
        <v>#N/A</v>
      </c>
      <c r="M58" s="90" t="e">
        <f>F58/Metrics!$C$14</f>
        <v>#N/A</v>
      </c>
      <c r="N58" s="90" t="e">
        <f t="shared" si="2"/>
        <v>#N/A</v>
      </c>
    </row>
    <row r="59" spans="1:14" ht="12" customHeight="1">
      <c r="A59" s="90">
        <v>54</v>
      </c>
      <c r="B59" s="71"/>
      <c r="C59" s="89" t="e">
        <f>LOOKUP(B59,RapidSpList!$A$2:$B$291)</f>
        <v>#N/A</v>
      </c>
      <c r="D59" s="72"/>
      <c r="E59" s="90" t="e">
        <f>LOOKUP(D59,CoverClasses!$A$3:$B$9)</f>
        <v>#N/A</v>
      </c>
      <c r="F59" s="90" t="e">
        <f>LOOKUP(D59,CoverClasses!$A$3:$A$9,CoverClasses!$C$3:$C$9)</f>
        <v>#N/A</v>
      </c>
      <c r="G59" s="89" t="e">
        <f>LOOKUP(B59,RapidSpList!$A$2:$A$291,RapidSpList!$C$2:$C$291)</f>
        <v>#N/A</v>
      </c>
      <c r="H59" s="89" t="e">
        <f>LOOKUP(B59,RapidSpList!$A$2:$A$291,RapidSpList!$E$2:$E$291)</f>
        <v>#N/A</v>
      </c>
      <c r="I59" s="89" t="e">
        <f>LOOKUP(B59,RapidSpList!$A$2:$A$291,RapidSpList!$G$2:$G$291)</f>
        <v>#N/A</v>
      </c>
      <c r="J59" s="89" t="e">
        <f>LOOKUP(B59,RapidSpList!$A$2:$A$291,RapidSpList!$H$2:$H$291)</f>
        <v>#N/A</v>
      </c>
      <c r="K59" s="89" t="e">
        <f>LOOKUP(B59,RapidSpList!$A$2:$A$291,RapidSpList!$I$2:$I$291)</f>
        <v>#N/A</v>
      </c>
      <c r="L59" s="89" t="e">
        <f>LOOKUP(B59,RapidSpList!$A$2:$A$291,RapidSpList!$D$2:$D$291)</f>
        <v>#N/A</v>
      </c>
      <c r="M59" s="90" t="e">
        <f>F59/Metrics!$C$14</f>
        <v>#N/A</v>
      </c>
      <c r="N59" s="90" t="e">
        <f t="shared" si="2"/>
        <v>#N/A</v>
      </c>
    </row>
    <row r="60" spans="1:14" ht="12" customHeight="1">
      <c r="A60" s="90">
        <v>55</v>
      </c>
      <c r="B60" s="71"/>
      <c r="C60" s="89" t="e">
        <f>LOOKUP(B60,RapidSpList!$A$2:$B$291)</f>
        <v>#N/A</v>
      </c>
      <c r="D60" s="72"/>
      <c r="E60" s="90" t="e">
        <f>LOOKUP(D60,CoverClasses!$A$3:$B$9)</f>
        <v>#N/A</v>
      </c>
      <c r="F60" s="90" t="e">
        <f>LOOKUP(D60,CoverClasses!$A$3:$A$9,CoverClasses!$C$3:$C$9)</f>
        <v>#N/A</v>
      </c>
      <c r="G60" s="89" t="e">
        <f>LOOKUP(B60,RapidSpList!$A$2:$A$291,RapidSpList!$C$2:$C$291)</f>
        <v>#N/A</v>
      </c>
      <c r="H60" s="89" t="e">
        <f>LOOKUP(B60,RapidSpList!$A$2:$A$291,RapidSpList!$E$2:$E$291)</f>
        <v>#N/A</v>
      </c>
      <c r="I60" s="89" t="e">
        <f>LOOKUP(B60,RapidSpList!$A$2:$A$291,RapidSpList!$G$2:$G$291)</f>
        <v>#N/A</v>
      </c>
      <c r="J60" s="89" t="e">
        <f>LOOKUP(B60,RapidSpList!$A$2:$A$291,RapidSpList!$H$2:$H$291)</f>
        <v>#N/A</v>
      </c>
      <c r="K60" s="89" t="e">
        <f>LOOKUP(B60,RapidSpList!$A$2:$A$291,RapidSpList!$I$2:$I$291)</f>
        <v>#N/A</v>
      </c>
      <c r="L60" s="89" t="e">
        <f>LOOKUP(B60,RapidSpList!$A$2:$A$291,RapidSpList!$D$2:$D$291)</f>
        <v>#N/A</v>
      </c>
      <c r="M60" s="90" t="e">
        <f>F60/Metrics!$C$14</f>
        <v>#N/A</v>
      </c>
      <c r="N60" s="90" t="e">
        <f t="shared" si="2"/>
        <v>#N/A</v>
      </c>
    </row>
    <row r="61" spans="1:14" ht="12" customHeight="1">
      <c r="A61" s="90">
        <v>56</v>
      </c>
      <c r="B61" s="71"/>
      <c r="C61" s="89" t="e">
        <f>LOOKUP(B61,RapidSpList!$A$2:$B$291)</f>
        <v>#N/A</v>
      </c>
      <c r="D61" s="72"/>
      <c r="E61" s="90" t="e">
        <f>LOOKUP(D61,CoverClasses!$A$3:$B$9)</f>
        <v>#N/A</v>
      </c>
      <c r="F61" s="90" t="e">
        <f>LOOKUP(D61,CoverClasses!$A$3:$A$9,CoverClasses!$C$3:$C$9)</f>
        <v>#N/A</v>
      </c>
      <c r="G61" s="89" t="e">
        <f>LOOKUP(B61,RapidSpList!$A$2:$A$291,RapidSpList!$C$2:$C$291)</f>
        <v>#N/A</v>
      </c>
      <c r="H61" s="89" t="e">
        <f>LOOKUP(B61,RapidSpList!$A$2:$A$291,RapidSpList!$E$2:$E$291)</f>
        <v>#N/A</v>
      </c>
      <c r="I61" s="89" t="e">
        <f>LOOKUP(B61,RapidSpList!$A$2:$A$291,RapidSpList!$G$2:$G$291)</f>
        <v>#N/A</v>
      </c>
      <c r="J61" s="89" t="e">
        <f>LOOKUP(B61,RapidSpList!$A$2:$A$291,RapidSpList!$H$2:$H$291)</f>
        <v>#N/A</v>
      </c>
      <c r="K61" s="89" t="e">
        <f>LOOKUP(B61,RapidSpList!$A$2:$A$291,RapidSpList!$I$2:$I$291)</f>
        <v>#N/A</v>
      </c>
      <c r="L61" s="89" t="e">
        <f>LOOKUP(B61,RapidSpList!$A$2:$A$291,RapidSpList!$D$2:$D$291)</f>
        <v>#N/A</v>
      </c>
      <c r="M61" s="90" t="e">
        <f>F61/Metrics!$C$14</f>
        <v>#N/A</v>
      </c>
      <c r="N61" s="90" t="e">
        <f t="shared" si="2"/>
        <v>#N/A</v>
      </c>
    </row>
    <row r="62" spans="1:14" ht="12" customHeight="1">
      <c r="A62" s="90">
        <v>57</v>
      </c>
      <c r="B62" s="71"/>
      <c r="C62" s="89" t="e">
        <f>LOOKUP(B62,RapidSpList!$A$2:$B$291)</f>
        <v>#N/A</v>
      </c>
      <c r="D62" s="72"/>
      <c r="E62" s="90" t="e">
        <f>LOOKUP(D62,CoverClasses!$A$3:$B$9)</f>
        <v>#N/A</v>
      </c>
      <c r="F62" s="90" t="e">
        <f>LOOKUP(D62,CoverClasses!$A$3:$A$9,CoverClasses!$C$3:$C$9)</f>
        <v>#N/A</v>
      </c>
      <c r="G62" s="89" t="e">
        <f>LOOKUP(B62,RapidSpList!$A$2:$A$291,RapidSpList!$C$2:$C$291)</f>
        <v>#N/A</v>
      </c>
      <c r="H62" s="89" t="e">
        <f>LOOKUP(B62,RapidSpList!$A$2:$A$291,RapidSpList!$E$2:$E$291)</f>
        <v>#N/A</v>
      </c>
      <c r="I62" s="89" t="e">
        <f>LOOKUP(B62,RapidSpList!$A$2:$A$291,RapidSpList!$G$2:$G$291)</f>
        <v>#N/A</v>
      </c>
      <c r="J62" s="89" t="e">
        <f>LOOKUP(B62,RapidSpList!$A$2:$A$291,RapidSpList!$H$2:$H$291)</f>
        <v>#N/A</v>
      </c>
      <c r="K62" s="89" t="e">
        <f>LOOKUP(B62,RapidSpList!$A$2:$A$291,RapidSpList!$I$2:$I$291)</f>
        <v>#N/A</v>
      </c>
      <c r="L62" s="89" t="e">
        <f>LOOKUP(B62,RapidSpList!$A$2:$A$291,RapidSpList!$D$2:$D$291)</f>
        <v>#N/A</v>
      </c>
      <c r="M62" s="90" t="e">
        <f>F62/Metrics!$C$14</f>
        <v>#N/A</v>
      </c>
      <c r="N62" s="90" t="e">
        <f t="shared" si="2"/>
        <v>#N/A</v>
      </c>
    </row>
    <row r="63" spans="1:14" ht="12" customHeight="1">
      <c r="A63" s="90">
        <v>58</v>
      </c>
      <c r="B63" s="71"/>
      <c r="C63" s="89" t="e">
        <f>LOOKUP(B63,RapidSpList!$A$2:$B$291)</f>
        <v>#N/A</v>
      </c>
      <c r="D63" s="72"/>
      <c r="E63" s="90" t="e">
        <f>LOOKUP(D63,CoverClasses!$A$3:$B$9)</f>
        <v>#N/A</v>
      </c>
      <c r="F63" s="90" t="e">
        <f>LOOKUP(D63,CoverClasses!$A$3:$A$9,CoverClasses!$C$3:$C$9)</f>
        <v>#N/A</v>
      </c>
      <c r="G63" s="89" t="e">
        <f>LOOKUP(B63,RapidSpList!$A$2:$A$291,RapidSpList!$C$2:$C$291)</f>
        <v>#N/A</v>
      </c>
      <c r="H63" s="89" t="e">
        <f>LOOKUP(B63,RapidSpList!$A$2:$A$291,RapidSpList!$E$2:$E$291)</f>
        <v>#N/A</v>
      </c>
      <c r="I63" s="89" t="e">
        <f>LOOKUP(B63,RapidSpList!$A$2:$A$291,RapidSpList!$G$2:$G$291)</f>
        <v>#N/A</v>
      </c>
      <c r="J63" s="89" t="e">
        <f>LOOKUP(B63,RapidSpList!$A$2:$A$291,RapidSpList!$H$2:$H$291)</f>
        <v>#N/A</v>
      </c>
      <c r="K63" s="89" t="e">
        <f>LOOKUP(B63,RapidSpList!$A$2:$A$291,RapidSpList!$I$2:$I$291)</f>
        <v>#N/A</v>
      </c>
      <c r="L63" s="89" t="e">
        <f>LOOKUP(B63,RapidSpList!$A$2:$A$291,RapidSpList!$D$2:$D$291)</f>
        <v>#N/A</v>
      </c>
      <c r="M63" s="90" t="e">
        <f>F63/Metrics!$C$14</f>
        <v>#N/A</v>
      </c>
      <c r="N63" s="90" t="e">
        <f t="shared" si="2"/>
        <v>#N/A</v>
      </c>
    </row>
    <row r="64" spans="1:14" ht="12" customHeight="1">
      <c r="A64" s="90">
        <v>59</v>
      </c>
      <c r="B64" s="71"/>
      <c r="C64" s="89" t="e">
        <f>LOOKUP(B64,RapidSpList!$A$2:$B$291)</f>
        <v>#N/A</v>
      </c>
      <c r="D64" s="72"/>
      <c r="E64" s="90" t="e">
        <f>LOOKUP(D64,CoverClasses!$A$3:$B$9)</f>
        <v>#N/A</v>
      </c>
      <c r="F64" s="90" t="e">
        <f>LOOKUP(D64,CoverClasses!$A$3:$A$9,CoverClasses!$C$3:$C$9)</f>
        <v>#N/A</v>
      </c>
      <c r="G64" s="89" t="e">
        <f>LOOKUP(B64,RapidSpList!$A$2:$A$291,RapidSpList!$C$2:$C$291)</f>
        <v>#N/A</v>
      </c>
      <c r="H64" s="89" t="e">
        <f>LOOKUP(B64,RapidSpList!$A$2:$A$291,RapidSpList!$E$2:$E$291)</f>
        <v>#N/A</v>
      </c>
      <c r="I64" s="89" t="e">
        <f>LOOKUP(B64,RapidSpList!$A$2:$A$291,RapidSpList!$G$2:$G$291)</f>
        <v>#N/A</v>
      </c>
      <c r="J64" s="89" t="e">
        <f>LOOKUP(B64,RapidSpList!$A$2:$A$291,RapidSpList!$H$2:$H$291)</f>
        <v>#N/A</v>
      </c>
      <c r="K64" s="89" t="e">
        <f>LOOKUP(B64,RapidSpList!$A$2:$A$291,RapidSpList!$I$2:$I$291)</f>
        <v>#N/A</v>
      </c>
      <c r="L64" s="89" t="e">
        <f>LOOKUP(B64,RapidSpList!$A$2:$A$291,RapidSpList!$D$2:$D$291)</f>
        <v>#N/A</v>
      </c>
      <c r="M64" s="90" t="e">
        <f>F64/Metrics!$C$14</f>
        <v>#N/A</v>
      </c>
      <c r="N64" s="90" t="e">
        <f t="shared" si="2"/>
        <v>#N/A</v>
      </c>
    </row>
    <row r="65" spans="1:14" ht="12" customHeight="1" thickBot="1">
      <c r="A65" s="91">
        <v>60</v>
      </c>
      <c r="B65" s="78"/>
      <c r="C65" s="92" t="e">
        <f>LOOKUP(B65,RapidSpList!$A$2:$B$291)</f>
        <v>#N/A</v>
      </c>
      <c r="D65" s="78"/>
      <c r="E65" s="91" t="e">
        <f>LOOKUP(D65,CoverClasses!$A$3:$B$9)</f>
        <v>#N/A</v>
      </c>
      <c r="F65" s="91" t="e">
        <f>LOOKUP(D65,CoverClasses!$A$3:$A$9,CoverClasses!$C$3:$C$9)</f>
        <v>#N/A</v>
      </c>
      <c r="G65" s="92" t="e">
        <f>LOOKUP(B65,RapidSpList!$A$2:$A$291,RapidSpList!$C$2:$C$291)</f>
        <v>#N/A</v>
      </c>
      <c r="H65" s="92" t="e">
        <f>LOOKUP(B65,RapidSpList!$A$2:$A$291,RapidSpList!$E$2:$E$291)</f>
        <v>#N/A</v>
      </c>
      <c r="I65" s="92" t="e">
        <f>LOOKUP(B65,RapidSpList!$A$2:$A$291,RapidSpList!$G$2:$G$291)</f>
        <v>#N/A</v>
      </c>
      <c r="J65" s="92" t="e">
        <f>LOOKUP(B65,RapidSpList!$A$2:$A$291,RapidSpList!$H$2:$H$291)</f>
        <v>#N/A</v>
      </c>
      <c r="K65" s="92" t="e">
        <f>LOOKUP(B65,RapidSpList!$A$2:$A$291,RapidSpList!$I$2:$I$291)</f>
        <v>#N/A</v>
      </c>
      <c r="L65" s="92" t="e">
        <f>LOOKUP(B65,RapidSpList!$A$2:$A$291,RapidSpList!$D$2:$D$291)</f>
        <v>#N/A</v>
      </c>
      <c r="M65" s="91" t="e">
        <f>F65/Metrics!$C$14</f>
        <v>#N/A</v>
      </c>
      <c r="N65" s="91" t="e">
        <f t="shared" si="2"/>
        <v>#N/A</v>
      </c>
    </row>
    <row r="66" ht="15" thickTop="1"/>
  </sheetData>
  <sheetProtection password="C182" sheet="1" selectLockedCells="1" sort="0"/>
  <mergeCells count="2">
    <mergeCell ref="A2:B2"/>
    <mergeCell ref="A1:B1"/>
  </mergeCells>
  <dataValidations count="3">
    <dataValidation type="list" allowBlank="1" showInputMessage="1" showErrorMessage="1" sqref="D6:D65">
      <formula1>CoverClass</formula1>
    </dataValidation>
    <dataValidation type="list" allowBlank="1" showInputMessage="1" showErrorMessage="1" sqref="C2">
      <formula1>ERTypes</formula1>
    </dataValidation>
    <dataValidation type="list" allowBlank="1" showInputMessage="1" showErrorMessage="1" sqref="B6:B65">
      <formula1>RapidSpList</formula1>
    </dataValidation>
  </dataValidations>
  <printOptions/>
  <pageMargins left="0.45" right="0.45" top="0.5" bottom="0.5" header="0.3" footer="0.21"/>
  <pageSetup horizontalDpi="600" verticalDpi="600" orientation="landscape" scale="90" r:id="rId1"/>
  <headerFooter>
    <oddFooter>&amp;L&amp;"-,Italic"&amp;8wq-bwm2-02d  •  5/8/14&amp;C&amp;"-,Italic"&amp;8www.pca.state.mn.us  •  Available in alternative formats  •   651-296-6300  •  800-657-3864  •  TTY 651-282-5332 or 800-657-3864&amp;R&amp;"-,Italic"&amp;8Page &amp;P of &amp;N</oddFooter>
  </headerFooter>
</worksheet>
</file>

<file path=xl/worksheets/sheet3.xml><?xml version="1.0" encoding="utf-8"?>
<worksheet xmlns="http://schemas.openxmlformats.org/spreadsheetml/2006/main" xmlns:r="http://schemas.openxmlformats.org/officeDocument/2006/relationships">
  <dimension ref="A1:N65"/>
  <sheetViews>
    <sheetView zoomScalePageLayoutView="0" workbookViewId="0" topLeftCell="A1">
      <selection activeCell="C2" sqref="C2"/>
    </sheetView>
  </sheetViews>
  <sheetFormatPr defaultColWidth="9.140625" defaultRowHeight="15"/>
  <cols>
    <col min="1" max="1" width="4.7109375" style="26" customWidth="1"/>
    <col min="2" max="2" width="38.140625" style="26" customWidth="1"/>
    <col min="3" max="3" width="26.421875" style="26" customWidth="1"/>
    <col min="4" max="4" width="5.7109375" style="26" bestFit="1" customWidth="1"/>
    <col min="5" max="5" width="9.140625" style="26" customWidth="1"/>
    <col min="6" max="6" width="11.00390625" style="26" customWidth="1"/>
    <col min="7" max="7" width="10.8515625" style="26" customWidth="1"/>
    <col min="8" max="8" width="13.28125" style="26" customWidth="1"/>
    <col min="9" max="11" width="9.28125" style="26" customWidth="1"/>
    <col min="12" max="14" width="6.7109375" style="26" customWidth="1"/>
    <col min="15" max="16384" width="9.140625" style="26" customWidth="1"/>
  </cols>
  <sheetData>
    <row r="1" spans="1:2" ht="23.25">
      <c r="A1" s="109" t="s">
        <v>252</v>
      </c>
      <c r="B1" s="109"/>
    </row>
    <row r="2" spans="1:3" ht="15">
      <c r="A2" s="108" t="s">
        <v>227</v>
      </c>
      <c r="B2" s="108"/>
      <c r="C2" s="69"/>
    </row>
    <row r="3" spans="1:3" ht="15">
      <c r="A3" s="39"/>
      <c r="B3" s="31" t="s">
        <v>355</v>
      </c>
      <c r="C3" s="73"/>
    </row>
    <row r="5" spans="1:14" s="36" customFormat="1" ht="24.75" customHeight="1" thickBot="1">
      <c r="A5" s="38" t="s">
        <v>375</v>
      </c>
      <c r="B5" s="34" t="s">
        <v>228</v>
      </c>
      <c r="C5" s="34" t="s">
        <v>229</v>
      </c>
      <c r="D5" s="35" t="s">
        <v>230</v>
      </c>
      <c r="E5" s="35" t="s">
        <v>231</v>
      </c>
      <c r="F5" s="35" t="s">
        <v>232</v>
      </c>
      <c r="G5" s="35" t="s">
        <v>356</v>
      </c>
      <c r="H5" s="35" t="s">
        <v>8</v>
      </c>
      <c r="I5" s="35" t="s">
        <v>750</v>
      </c>
      <c r="J5" s="35" t="s">
        <v>751</v>
      </c>
      <c r="K5" s="35" t="s">
        <v>752</v>
      </c>
      <c r="L5" s="34" t="s">
        <v>233</v>
      </c>
      <c r="M5" s="34" t="s">
        <v>234</v>
      </c>
      <c r="N5" s="34" t="s">
        <v>235</v>
      </c>
    </row>
    <row r="6" spans="1:14" s="33" customFormat="1" ht="12.75" thickTop="1">
      <c r="A6" s="40">
        <v>1</v>
      </c>
      <c r="B6" s="71"/>
      <c r="C6" s="75" t="e">
        <f>LOOKUP(B6,RapidSpList!$A$2:$B$291)</f>
        <v>#N/A</v>
      </c>
      <c r="D6" s="74"/>
      <c r="E6" s="40" t="e">
        <f>LOOKUP(D6,CoverClasses!$A$3:$B$9)</f>
        <v>#N/A</v>
      </c>
      <c r="F6" s="40" t="e">
        <f>LOOKUP(D6,CoverClasses!$A$3:$A$9,CoverClasses!$C$3:$C$9)</f>
        <v>#N/A</v>
      </c>
      <c r="G6" s="75" t="e">
        <f>LOOKUP(B6,RapidSpList!$A$2:$A$291,RapidSpList!$C$2:$C$291)</f>
        <v>#N/A</v>
      </c>
      <c r="H6" s="75" t="e">
        <f>LOOKUP(B6,RapidSpList!$A$2:$A$291,RapidSpList!$E$2:$E$291)</f>
        <v>#N/A</v>
      </c>
      <c r="I6" s="75" t="e">
        <f>LOOKUP(B6,RapidSpList!$A$2:$A$291,RapidSpList!$G$2:$G$291)</f>
        <v>#N/A</v>
      </c>
      <c r="J6" s="75" t="e">
        <f>LOOKUP(B6,RapidSpList!$A$2:$A$291,RapidSpList!$H$2:$H$291)</f>
        <v>#N/A</v>
      </c>
      <c r="K6" s="75" t="e">
        <f>LOOKUP(B6,RapidSpList!$A$2:$A$291,RapidSpList!$I$2:$I$291)</f>
        <v>#N/A</v>
      </c>
      <c r="L6" s="75" t="e">
        <f>LOOKUP(B6,RapidSpList!$A$2:$A$291,RapidSpList!$D$2:$D$291)</f>
        <v>#N/A</v>
      </c>
      <c r="M6" s="40" t="e">
        <f>F6/Metrics!$D$14</f>
        <v>#N/A</v>
      </c>
      <c r="N6" s="40" t="e">
        <f aca="true" t="shared" si="0" ref="N6:N32">M6*L6</f>
        <v>#N/A</v>
      </c>
    </row>
    <row r="7" spans="1:14" s="33" customFormat="1" ht="12">
      <c r="A7" s="37">
        <v>2</v>
      </c>
      <c r="B7" s="71"/>
      <c r="C7" s="75" t="e">
        <f>LOOKUP(B7,RapidSpList!$A$2:$B$291)</f>
        <v>#N/A</v>
      </c>
      <c r="D7" s="72"/>
      <c r="E7" s="37" t="e">
        <f>LOOKUP(D7,CoverClasses!$A$3:$B$9)</f>
        <v>#N/A</v>
      </c>
      <c r="F7" s="37" t="e">
        <f>LOOKUP(D7,CoverClasses!$A$3:$A$9,CoverClasses!$C$3:$C$9)</f>
        <v>#N/A</v>
      </c>
      <c r="G7" s="75" t="e">
        <f>LOOKUP(B7,RapidSpList!$A$2:$A$291,RapidSpList!$C$2:$C$291)</f>
        <v>#N/A</v>
      </c>
      <c r="H7" s="75" t="e">
        <f>LOOKUP(B7,RapidSpList!$A$2:$A$291,RapidSpList!$E$2:$E$291)</f>
        <v>#N/A</v>
      </c>
      <c r="I7" s="75" t="e">
        <f>LOOKUP(B7,RapidSpList!$A$2:$A$291,RapidSpList!$G$2:$G$291)</f>
        <v>#N/A</v>
      </c>
      <c r="J7" s="75" t="e">
        <f>LOOKUP(B7,RapidSpList!$A$2:$A$291,RapidSpList!$H$2:$H$291)</f>
        <v>#N/A</v>
      </c>
      <c r="K7" s="75" t="e">
        <f>LOOKUP(B7,RapidSpList!$A$2:$A$291,RapidSpList!$I$2:$I$291)</f>
        <v>#N/A</v>
      </c>
      <c r="L7" s="75" t="e">
        <f>LOOKUP(B7,RapidSpList!$A$2:$A$291,RapidSpList!$D$2:$D$291)</f>
        <v>#N/A</v>
      </c>
      <c r="M7" s="37" t="e">
        <f>F7/Metrics!$D$14</f>
        <v>#N/A</v>
      </c>
      <c r="N7" s="37" t="e">
        <f t="shared" si="0"/>
        <v>#N/A</v>
      </c>
    </row>
    <row r="8" spans="1:14" s="33" customFormat="1" ht="12">
      <c r="A8" s="37">
        <v>3</v>
      </c>
      <c r="B8" s="71"/>
      <c r="C8" s="75" t="e">
        <f>LOOKUP(B8,RapidSpList!$A$2:$B$291)</f>
        <v>#N/A</v>
      </c>
      <c r="D8" s="72"/>
      <c r="E8" s="37" t="e">
        <f>LOOKUP(D8,CoverClasses!$A$3:$B$9)</f>
        <v>#N/A</v>
      </c>
      <c r="F8" s="37" t="e">
        <f>LOOKUP(D8,CoverClasses!$A$3:$A$9,CoverClasses!$C$3:$C$9)</f>
        <v>#N/A</v>
      </c>
      <c r="G8" s="75" t="e">
        <f>LOOKUP(B8,RapidSpList!$A$2:$A$291,RapidSpList!$C$2:$C$291)</f>
        <v>#N/A</v>
      </c>
      <c r="H8" s="75" t="e">
        <f>LOOKUP(B8,RapidSpList!$A$2:$A$291,RapidSpList!$E$2:$E$291)</f>
        <v>#N/A</v>
      </c>
      <c r="I8" s="75" t="e">
        <f>LOOKUP(B8,RapidSpList!$A$2:$A$291,RapidSpList!$G$2:$G$291)</f>
        <v>#N/A</v>
      </c>
      <c r="J8" s="75" t="e">
        <f>LOOKUP(B8,RapidSpList!$A$2:$A$291,RapidSpList!$H$2:$H$291)</f>
        <v>#N/A</v>
      </c>
      <c r="K8" s="75" t="e">
        <f>LOOKUP(B8,RapidSpList!$A$2:$A$291,RapidSpList!$I$2:$I$291)</f>
        <v>#N/A</v>
      </c>
      <c r="L8" s="75" t="e">
        <f>LOOKUP(B8,RapidSpList!$A$2:$A$291,RapidSpList!$D$2:$D$291)</f>
        <v>#N/A</v>
      </c>
      <c r="M8" s="37" t="e">
        <f>F8/Metrics!$D$14</f>
        <v>#N/A</v>
      </c>
      <c r="N8" s="37" t="e">
        <f t="shared" si="0"/>
        <v>#N/A</v>
      </c>
    </row>
    <row r="9" spans="1:14" s="33" customFormat="1" ht="12">
      <c r="A9" s="37">
        <v>4</v>
      </c>
      <c r="B9" s="71"/>
      <c r="C9" s="75" t="e">
        <f>LOOKUP(B9,RapidSpList!$A$2:$B$291)</f>
        <v>#N/A</v>
      </c>
      <c r="D9" s="72"/>
      <c r="E9" s="37" t="e">
        <f>LOOKUP(D9,CoverClasses!$A$3:$B$9)</f>
        <v>#N/A</v>
      </c>
      <c r="F9" s="37" t="e">
        <f>LOOKUP(D9,CoverClasses!$A$3:$A$9,CoverClasses!$C$3:$C$9)</f>
        <v>#N/A</v>
      </c>
      <c r="G9" s="75" t="e">
        <f>LOOKUP(B9,RapidSpList!$A$2:$A$291,RapidSpList!$C$2:$C$291)</f>
        <v>#N/A</v>
      </c>
      <c r="H9" s="75" t="e">
        <f>LOOKUP(B9,RapidSpList!$A$2:$A$291,RapidSpList!$E$2:$E$291)</f>
        <v>#N/A</v>
      </c>
      <c r="I9" s="75" t="e">
        <f>LOOKUP(B9,RapidSpList!$A$2:$A$291,RapidSpList!$G$2:$G$291)</f>
        <v>#N/A</v>
      </c>
      <c r="J9" s="75" t="e">
        <f>LOOKUP(B9,RapidSpList!$A$2:$A$291,RapidSpList!$H$2:$H$291)</f>
        <v>#N/A</v>
      </c>
      <c r="K9" s="75" t="e">
        <f>LOOKUP(B9,RapidSpList!$A$2:$A$291,RapidSpList!$I$2:$I$291)</f>
        <v>#N/A</v>
      </c>
      <c r="L9" s="75" t="e">
        <f>LOOKUP(B9,RapidSpList!$A$2:$A$291,RapidSpList!$D$2:$D$291)</f>
        <v>#N/A</v>
      </c>
      <c r="M9" s="37" t="e">
        <f>F9/Metrics!$D$14</f>
        <v>#N/A</v>
      </c>
      <c r="N9" s="37" t="e">
        <f t="shared" si="0"/>
        <v>#N/A</v>
      </c>
    </row>
    <row r="10" spans="1:14" s="33" customFormat="1" ht="12">
      <c r="A10" s="37">
        <v>5</v>
      </c>
      <c r="B10" s="71"/>
      <c r="C10" s="75" t="e">
        <f>LOOKUP(B10,RapidSpList!$A$2:$B$291)</f>
        <v>#N/A</v>
      </c>
      <c r="D10" s="72"/>
      <c r="E10" s="37" t="e">
        <f>LOOKUP(D10,CoverClasses!$A$3:$B$9)</f>
        <v>#N/A</v>
      </c>
      <c r="F10" s="37" t="e">
        <f>LOOKUP(D10,CoverClasses!$A$3:$A$9,CoverClasses!$C$3:$C$9)</f>
        <v>#N/A</v>
      </c>
      <c r="G10" s="75" t="e">
        <f>LOOKUP(B10,RapidSpList!$A$2:$A$291,RapidSpList!$C$2:$C$291)</f>
        <v>#N/A</v>
      </c>
      <c r="H10" s="75" t="e">
        <f>LOOKUP(B10,RapidSpList!$A$2:$A$291,RapidSpList!$E$2:$E$291)</f>
        <v>#N/A</v>
      </c>
      <c r="I10" s="75" t="e">
        <f>LOOKUP(B10,RapidSpList!$A$2:$A$291,RapidSpList!$G$2:$G$291)</f>
        <v>#N/A</v>
      </c>
      <c r="J10" s="75" t="e">
        <f>LOOKUP(B10,RapidSpList!$A$2:$A$291,RapidSpList!$H$2:$H$291)</f>
        <v>#N/A</v>
      </c>
      <c r="K10" s="75" t="e">
        <f>LOOKUP(B10,RapidSpList!$A$2:$A$291,RapidSpList!$I$2:$I$291)</f>
        <v>#N/A</v>
      </c>
      <c r="L10" s="75" t="e">
        <f>LOOKUP(B10,RapidSpList!$A$2:$A$291,RapidSpList!$D$2:$D$291)</f>
        <v>#N/A</v>
      </c>
      <c r="M10" s="37" t="e">
        <f>F10/Metrics!$D$14</f>
        <v>#N/A</v>
      </c>
      <c r="N10" s="37" t="e">
        <f t="shared" si="0"/>
        <v>#N/A</v>
      </c>
    </row>
    <row r="11" spans="1:14" s="33" customFormat="1" ht="12">
      <c r="A11" s="37">
        <v>6</v>
      </c>
      <c r="B11" s="71"/>
      <c r="C11" s="75" t="e">
        <f>LOOKUP(B11,RapidSpList!$A$2:$B$291)</f>
        <v>#N/A</v>
      </c>
      <c r="D11" s="72"/>
      <c r="E11" s="37" t="e">
        <f>LOOKUP(D11,CoverClasses!$A$3:$B$9)</f>
        <v>#N/A</v>
      </c>
      <c r="F11" s="37" t="e">
        <f>LOOKUP(D11,CoverClasses!$A$3:$A$9,CoverClasses!$C$3:$C$9)</f>
        <v>#N/A</v>
      </c>
      <c r="G11" s="75" t="e">
        <f>LOOKUP(B11,RapidSpList!$A$2:$A$291,RapidSpList!$C$2:$C$291)</f>
        <v>#N/A</v>
      </c>
      <c r="H11" s="75" t="e">
        <f>LOOKUP(B11,RapidSpList!$A$2:$A$291,RapidSpList!$E$2:$E$291)</f>
        <v>#N/A</v>
      </c>
      <c r="I11" s="75" t="e">
        <f>LOOKUP(B11,RapidSpList!$A$2:$A$291,RapidSpList!$G$2:$G$291)</f>
        <v>#N/A</v>
      </c>
      <c r="J11" s="75" t="e">
        <f>LOOKUP(B11,RapidSpList!$A$2:$A$291,RapidSpList!$H$2:$H$291)</f>
        <v>#N/A</v>
      </c>
      <c r="K11" s="75" t="e">
        <f>LOOKUP(B11,RapidSpList!$A$2:$A$291,RapidSpList!$I$2:$I$291)</f>
        <v>#N/A</v>
      </c>
      <c r="L11" s="75" t="e">
        <f>LOOKUP(B11,RapidSpList!$A$2:$A$291,RapidSpList!$D$2:$D$291)</f>
        <v>#N/A</v>
      </c>
      <c r="M11" s="37" t="e">
        <f>F11/Metrics!$D$14</f>
        <v>#N/A</v>
      </c>
      <c r="N11" s="37" t="e">
        <f t="shared" si="0"/>
        <v>#N/A</v>
      </c>
    </row>
    <row r="12" spans="1:14" s="33" customFormat="1" ht="12">
      <c r="A12" s="37">
        <v>7</v>
      </c>
      <c r="B12" s="71"/>
      <c r="C12" s="75" t="e">
        <f>LOOKUP(B12,RapidSpList!$A$2:$B$291)</f>
        <v>#N/A</v>
      </c>
      <c r="D12" s="72"/>
      <c r="E12" s="37" t="e">
        <f>LOOKUP(D12,CoverClasses!$A$3:$B$9)</f>
        <v>#N/A</v>
      </c>
      <c r="F12" s="37" t="e">
        <f>LOOKUP(D12,CoverClasses!$A$3:$A$9,CoverClasses!$C$3:$C$9)</f>
        <v>#N/A</v>
      </c>
      <c r="G12" s="75" t="e">
        <f>LOOKUP(B12,RapidSpList!$A$2:$A$291,RapidSpList!$C$2:$C$291)</f>
        <v>#N/A</v>
      </c>
      <c r="H12" s="75" t="e">
        <f>LOOKUP(B12,RapidSpList!$A$2:$A$291,RapidSpList!$E$2:$E$291)</f>
        <v>#N/A</v>
      </c>
      <c r="I12" s="75" t="e">
        <f>LOOKUP(B12,RapidSpList!$A$2:$A$291,RapidSpList!$G$2:$G$291)</f>
        <v>#N/A</v>
      </c>
      <c r="J12" s="75" t="e">
        <f>LOOKUP(B12,RapidSpList!$A$2:$A$291,RapidSpList!$H$2:$H$291)</f>
        <v>#N/A</v>
      </c>
      <c r="K12" s="75" t="e">
        <f>LOOKUP(B12,RapidSpList!$A$2:$A$291,RapidSpList!$I$2:$I$291)</f>
        <v>#N/A</v>
      </c>
      <c r="L12" s="75" t="e">
        <f>LOOKUP(B12,RapidSpList!$A$2:$A$291,RapidSpList!$D$2:$D$291)</f>
        <v>#N/A</v>
      </c>
      <c r="M12" s="37" t="e">
        <f>F12/Metrics!$D$14</f>
        <v>#N/A</v>
      </c>
      <c r="N12" s="37" t="e">
        <f t="shared" si="0"/>
        <v>#N/A</v>
      </c>
    </row>
    <row r="13" spans="1:14" s="33" customFormat="1" ht="12">
      <c r="A13" s="37">
        <v>8</v>
      </c>
      <c r="B13" s="71"/>
      <c r="C13" s="75" t="e">
        <f>LOOKUP(B13,RapidSpList!$A$2:$B$291)</f>
        <v>#N/A</v>
      </c>
      <c r="D13" s="72"/>
      <c r="E13" s="37" t="e">
        <f>LOOKUP(D13,CoverClasses!$A$3:$B$9)</f>
        <v>#N/A</v>
      </c>
      <c r="F13" s="37" t="e">
        <f>LOOKUP(D13,CoverClasses!$A$3:$A$9,CoverClasses!$C$3:$C$9)</f>
        <v>#N/A</v>
      </c>
      <c r="G13" s="75" t="e">
        <f>LOOKUP(B13,RapidSpList!$A$2:$A$291,RapidSpList!$C$2:$C$291)</f>
        <v>#N/A</v>
      </c>
      <c r="H13" s="75" t="e">
        <f>LOOKUP(B13,RapidSpList!$A$2:$A$291,RapidSpList!$E$2:$E$291)</f>
        <v>#N/A</v>
      </c>
      <c r="I13" s="75" t="e">
        <f>LOOKUP(B13,RapidSpList!$A$2:$A$291,RapidSpList!$G$2:$G$291)</f>
        <v>#N/A</v>
      </c>
      <c r="J13" s="75" t="e">
        <f>LOOKUP(B13,RapidSpList!$A$2:$A$291,RapidSpList!$H$2:$H$291)</f>
        <v>#N/A</v>
      </c>
      <c r="K13" s="75" t="e">
        <f>LOOKUP(B13,RapidSpList!$A$2:$A$291,RapidSpList!$I$2:$I$291)</f>
        <v>#N/A</v>
      </c>
      <c r="L13" s="75" t="e">
        <f>LOOKUP(B13,RapidSpList!$A$2:$A$291,RapidSpList!$D$2:$D$291)</f>
        <v>#N/A</v>
      </c>
      <c r="M13" s="37" t="e">
        <f>F13/Metrics!$D$14</f>
        <v>#N/A</v>
      </c>
      <c r="N13" s="37" t="e">
        <f t="shared" si="0"/>
        <v>#N/A</v>
      </c>
    </row>
    <row r="14" spans="1:14" s="33" customFormat="1" ht="12">
      <c r="A14" s="37">
        <v>9</v>
      </c>
      <c r="B14" s="71"/>
      <c r="C14" s="75" t="e">
        <f>LOOKUP(B14,RapidSpList!$A$2:$B$291)</f>
        <v>#N/A</v>
      </c>
      <c r="D14" s="72"/>
      <c r="E14" s="37" t="e">
        <f>LOOKUP(D14,CoverClasses!$A$3:$B$9)</f>
        <v>#N/A</v>
      </c>
      <c r="F14" s="37" t="e">
        <f>LOOKUP(D14,CoverClasses!$A$3:$A$9,CoverClasses!$C$3:$C$9)</f>
        <v>#N/A</v>
      </c>
      <c r="G14" s="75" t="e">
        <f>LOOKUP(B14,RapidSpList!$A$2:$A$291,RapidSpList!$C$2:$C$291)</f>
        <v>#N/A</v>
      </c>
      <c r="H14" s="75" t="e">
        <f>LOOKUP(B14,RapidSpList!$A$2:$A$291,RapidSpList!$E$2:$E$291)</f>
        <v>#N/A</v>
      </c>
      <c r="I14" s="75" t="e">
        <f>LOOKUP(B14,RapidSpList!$A$2:$A$291,RapidSpList!$G$2:$G$291)</f>
        <v>#N/A</v>
      </c>
      <c r="J14" s="75" t="e">
        <f>LOOKUP(B14,RapidSpList!$A$2:$A$291,RapidSpList!$H$2:$H$291)</f>
        <v>#N/A</v>
      </c>
      <c r="K14" s="75" t="e">
        <f>LOOKUP(B14,RapidSpList!$A$2:$A$291,RapidSpList!$I$2:$I$291)</f>
        <v>#N/A</v>
      </c>
      <c r="L14" s="75" t="e">
        <f>LOOKUP(B14,RapidSpList!$A$2:$A$291,RapidSpList!$D$2:$D$291)</f>
        <v>#N/A</v>
      </c>
      <c r="M14" s="37" t="e">
        <f>F14/Metrics!$D$14</f>
        <v>#N/A</v>
      </c>
      <c r="N14" s="37" t="e">
        <f t="shared" si="0"/>
        <v>#N/A</v>
      </c>
    </row>
    <row r="15" spans="1:14" s="33" customFormat="1" ht="12">
      <c r="A15" s="37">
        <v>10</v>
      </c>
      <c r="B15" s="71"/>
      <c r="C15" s="75" t="e">
        <f>LOOKUP(B15,RapidSpList!$A$2:$B$291)</f>
        <v>#N/A</v>
      </c>
      <c r="D15" s="72"/>
      <c r="E15" s="37" t="e">
        <f>LOOKUP(D15,CoverClasses!$A$3:$B$9)</f>
        <v>#N/A</v>
      </c>
      <c r="F15" s="37" t="e">
        <f>LOOKUP(D15,CoverClasses!$A$3:$A$9,CoverClasses!$C$3:$C$9)</f>
        <v>#N/A</v>
      </c>
      <c r="G15" s="75" t="e">
        <f>LOOKUP(B15,RapidSpList!$A$2:$A$291,RapidSpList!$C$2:$C$291)</f>
        <v>#N/A</v>
      </c>
      <c r="H15" s="75" t="e">
        <f>LOOKUP(B15,RapidSpList!$A$2:$A$291,RapidSpList!$E$2:$E$291)</f>
        <v>#N/A</v>
      </c>
      <c r="I15" s="75" t="e">
        <f>LOOKUP(B15,RapidSpList!$A$2:$A$291,RapidSpList!$G$2:$G$291)</f>
        <v>#N/A</v>
      </c>
      <c r="J15" s="75" t="e">
        <f>LOOKUP(B15,RapidSpList!$A$2:$A$291,RapidSpList!$H$2:$H$291)</f>
        <v>#N/A</v>
      </c>
      <c r="K15" s="75" t="e">
        <f>LOOKUP(B15,RapidSpList!$A$2:$A$291,RapidSpList!$I$2:$I$291)</f>
        <v>#N/A</v>
      </c>
      <c r="L15" s="75" t="e">
        <f>LOOKUP(B15,RapidSpList!$A$2:$A$291,RapidSpList!$D$2:$D$291)</f>
        <v>#N/A</v>
      </c>
      <c r="M15" s="37" t="e">
        <f>F15/Metrics!$D$14</f>
        <v>#N/A</v>
      </c>
      <c r="N15" s="37" t="e">
        <f t="shared" si="0"/>
        <v>#N/A</v>
      </c>
    </row>
    <row r="16" spans="1:14" s="33" customFormat="1" ht="12">
      <c r="A16" s="37">
        <v>11</v>
      </c>
      <c r="B16" s="71"/>
      <c r="C16" s="75" t="e">
        <f>LOOKUP(B16,RapidSpList!$A$2:$B$291)</f>
        <v>#N/A</v>
      </c>
      <c r="D16" s="72"/>
      <c r="E16" s="37" t="e">
        <f>LOOKUP(D16,CoverClasses!$A$3:$B$9)</f>
        <v>#N/A</v>
      </c>
      <c r="F16" s="37" t="e">
        <f>LOOKUP(D16,CoverClasses!$A$3:$A$9,CoverClasses!$C$3:$C$9)</f>
        <v>#N/A</v>
      </c>
      <c r="G16" s="75" t="e">
        <f>LOOKUP(B16,RapidSpList!$A$2:$A$291,RapidSpList!$C$2:$C$291)</f>
        <v>#N/A</v>
      </c>
      <c r="H16" s="75" t="e">
        <f>LOOKUP(B16,RapidSpList!$A$2:$A$291,RapidSpList!$E$2:$E$291)</f>
        <v>#N/A</v>
      </c>
      <c r="I16" s="75" t="e">
        <f>LOOKUP(B16,RapidSpList!$A$2:$A$291,RapidSpList!$G$2:$G$291)</f>
        <v>#N/A</v>
      </c>
      <c r="J16" s="75" t="e">
        <f>LOOKUP(B16,RapidSpList!$A$2:$A$291,RapidSpList!$H$2:$H$291)</f>
        <v>#N/A</v>
      </c>
      <c r="K16" s="75" t="e">
        <f>LOOKUP(B16,RapidSpList!$A$2:$A$291,RapidSpList!$I$2:$I$291)</f>
        <v>#N/A</v>
      </c>
      <c r="L16" s="75" t="e">
        <f>LOOKUP(B16,RapidSpList!$A$2:$A$291,RapidSpList!$D$2:$D$291)</f>
        <v>#N/A</v>
      </c>
      <c r="M16" s="37" t="e">
        <f>F16/Metrics!$D$14</f>
        <v>#N/A</v>
      </c>
      <c r="N16" s="37" t="e">
        <f t="shared" si="0"/>
        <v>#N/A</v>
      </c>
    </row>
    <row r="17" spans="1:14" s="33" customFormat="1" ht="12">
      <c r="A17" s="37">
        <v>12</v>
      </c>
      <c r="B17" s="71"/>
      <c r="C17" s="75" t="e">
        <f>LOOKUP(B17,RapidSpList!$A$2:$B$291)</f>
        <v>#N/A</v>
      </c>
      <c r="D17" s="72"/>
      <c r="E17" s="37" t="e">
        <f>LOOKUP(D17,CoverClasses!$A$3:$B$9)</f>
        <v>#N/A</v>
      </c>
      <c r="F17" s="37" t="e">
        <f>LOOKUP(D17,CoverClasses!$A$3:$A$9,CoverClasses!$C$3:$C$9)</f>
        <v>#N/A</v>
      </c>
      <c r="G17" s="75" t="e">
        <f>LOOKUP(B17,RapidSpList!$A$2:$A$291,RapidSpList!$C$2:$C$291)</f>
        <v>#N/A</v>
      </c>
      <c r="H17" s="75" t="e">
        <f>LOOKUP(B17,RapidSpList!$A$2:$A$291,RapidSpList!$E$2:$E$291)</f>
        <v>#N/A</v>
      </c>
      <c r="I17" s="75" t="e">
        <f>LOOKUP(B17,RapidSpList!$A$2:$A$291,RapidSpList!$G$2:$G$291)</f>
        <v>#N/A</v>
      </c>
      <c r="J17" s="75" t="e">
        <f>LOOKUP(B17,RapidSpList!$A$2:$A$291,RapidSpList!$H$2:$H$291)</f>
        <v>#N/A</v>
      </c>
      <c r="K17" s="75" t="e">
        <f>LOOKUP(B17,RapidSpList!$A$2:$A$291,RapidSpList!$I$2:$I$291)</f>
        <v>#N/A</v>
      </c>
      <c r="L17" s="75" t="e">
        <f>LOOKUP(B17,RapidSpList!$A$2:$A$291,RapidSpList!$D$2:$D$291)</f>
        <v>#N/A</v>
      </c>
      <c r="M17" s="37" t="e">
        <f>F17/Metrics!$D$14</f>
        <v>#N/A</v>
      </c>
      <c r="N17" s="37" t="e">
        <f t="shared" si="0"/>
        <v>#N/A</v>
      </c>
    </row>
    <row r="18" spans="1:14" s="33" customFormat="1" ht="12">
      <c r="A18" s="37">
        <v>13</v>
      </c>
      <c r="B18" s="71"/>
      <c r="C18" s="75" t="e">
        <f>LOOKUP(B18,RapidSpList!$A$2:$B$291)</f>
        <v>#N/A</v>
      </c>
      <c r="D18" s="72"/>
      <c r="E18" s="37" t="e">
        <f>LOOKUP(D18,CoverClasses!$A$3:$B$9)</f>
        <v>#N/A</v>
      </c>
      <c r="F18" s="37" t="e">
        <f>LOOKUP(D18,CoverClasses!$A$3:$A$9,CoverClasses!$C$3:$C$9)</f>
        <v>#N/A</v>
      </c>
      <c r="G18" s="75" t="e">
        <f>LOOKUP(B18,RapidSpList!$A$2:$A$291,RapidSpList!$C$2:$C$291)</f>
        <v>#N/A</v>
      </c>
      <c r="H18" s="75" t="e">
        <f>LOOKUP(B18,RapidSpList!$A$2:$A$291,RapidSpList!$E$2:$E$291)</f>
        <v>#N/A</v>
      </c>
      <c r="I18" s="75" t="e">
        <f>LOOKUP(B18,RapidSpList!$A$2:$A$291,RapidSpList!$G$2:$G$291)</f>
        <v>#N/A</v>
      </c>
      <c r="J18" s="75" t="e">
        <f>LOOKUP(B18,RapidSpList!$A$2:$A$291,RapidSpList!$H$2:$H$291)</f>
        <v>#N/A</v>
      </c>
      <c r="K18" s="75" t="e">
        <f>LOOKUP(B18,RapidSpList!$A$2:$A$291,RapidSpList!$I$2:$I$291)</f>
        <v>#N/A</v>
      </c>
      <c r="L18" s="75" t="e">
        <f>LOOKUP(B18,RapidSpList!$A$2:$A$291,RapidSpList!$D$2:$D$291)</f>
        <v>#N/A</v>
      </c>
      <c r="M18" s="37" t="e">
        <f>F18/Metrics!$D$14</f>
        <v>#N/A</v>
      </c>
      <c r="N18" s="37" t="e">
        <f t="shared" si="0"/>
        <v>#N/A</v>
      </c>
    </row>
    <row r="19" spans="1:14" s="33" customFormat="1" ht="12">
      <c r="A19" s="37">
        <v>14</v>
      </c>
      <c r="B19" s="71"/>
      <c r="C19" s="75" t="e">
        <f>LOOKUP(B19,RapidSpList!$A$2:$B$291)</f>
        <v>#N/A</v>
      </c>
      <c r="D19" s="72"/>
      <c r="E19" s="37" t="e">
        <f>LOOKUP(D19,CoverClasses!$A$3:$B$9)</f>
        <v>#N/A</v>
      </c>
      <c r="F19" s="37" t="e">
        <f>LOOKUP(D19,CoverClasses!$A$3:$A$9,CoverClasses!$C$3:$C$9)</f>
        <v>#N/A</v>
      </c>
      <c r="G19" s="75" t="e">
        <f>LOOKUP(B19,RapidSpList!$A$2:$A$291,RapidSpList!$C$2:$C$291)</f>
        <v>#N/A</v>
      </c>
      <c r="H19" s="75" t="e">
        <f>LOOKUP(B19,RapidSpList!$A$2:$A$291,RapidSpList!$E$2:$E$291)</f>
        <v>#N/A</v>
      </c>
      <c r="I19" s="75" t="e">
        <f>LOOKUP(B19,RapidSpList!$A$2:$A$291,RapidSpList!$G$2:$G$291)</f>
        <v>#N/A</v>
      </c>
      <c r="J19" s="75" t="e">
        <f>LOOKUP(B19,RapidSpList!$A$2:$A$291,RapidSpList!$H$2:$H$291)</f>
        <v>#N/A</v>
      </c>
      <c r="K19" s="75" t="e">
        <f>LOOKUP(B19,RapidSpList!$A$2:$A$291,RapidSpList!$I$2:$I$291)</f>
        <v>#N/A</v>
      </c>
      <c r="L19" s="75" t="e">
        <f>LOOKUP(B19,RapidSpList!$A$2:$A$291,RapidSpList!$D$2:$D$291)</f>
        <v>#N/A</v>
      </c>
      <c r="M19" s="37" t="e">
        <f>F19/Metrics!$D$14</f>
        <v>#N/A</v>
      </c>
      <c r="N19" s="37" t="e">
        <f t="shared" si="0"/>
        <v>#N/A</v>
      </c>
    </row>
    <row r="20" spans="1:14" s="33" customFormat="1" ht="12">
      <c r="A20" s="37">
        <v>15</v>
      </c>
      <c r="B20" s="71"/>
      <c r="C20" s="75" t="e">
        <f>LOOKUP(B20,RapidSpList!$A$2:$B$291)</f>
        <v>#N/A</v>
      </c>
      <c r="D20" s="72"/>
      <c r="E20" s="37" t="e">
        <f>LOOKUP(D20,CoverClasses!$A$3:$B$9)</f>
        <v>#N/A</v>
      </c>
      <c r="F20" s="37" t="e">
        <f>LOOKUP(D20,CoverClasses!$A$3:$A$9,CoverClasses!$C$3:$C$9)</f>
        <v>#N/A</v>
      </c>
      <c r="G20" s="75" t="e">
        <f>LOOKUP(B20,RapidSpList!$A$2:$A$291,RapidSpList!$C$2:$C$291)</f>
        <v>#N/A</v>
      </c>
      <c r="H20" s="75" t="e">
        <f>LOOKUP(B20,RapidSpList!$A$2:$A$291,RapidSpList!$E$2:$E$291)</f>
        <v>#N/A</v>
      </c>
      <c r="I20" s="75" t="e">
        <f>LOOKUP(B20,RapidSpList!$A$2:$A$291,RapidSpList!$G$2:$G$291)</f>
        <v>#N/A</v>
      </c>
      <c r="J20" s="75" t="e">
        <f>LOOKUP(B20,RapidSpList!$A$2:$A$291,RapidSpList!$H$2:$H$291)</f>
        <v>#N/A</v>
      </c>
      <c r="K20" s="75" t="e">
        <f>LOOKUP(B20,RapidSpList!$A$2:$A$291,RapidSpList!$I$2:$I$291)</f>
        <v>#N/A</v>
      </c>
      <c r="L20" s="75" t="e">
        <f>LOOKUP(B20,RapidSpList!$A$2:$A$291,RapidSpList!$D$2:$D$291)</f>
        <v>#N/A</v>
      </c>
      <c r="M20" s="37" t="e">
        <f>F20/Metrics!$D$14</f>
        <v>#N/A</v>
      </c>
      <c r="N20" s="37" t="e">
        <f t="shared" si="0"/>
        <v>#N/A</v>
      </c>
    </row>
    <row r="21" spans="1:14" s="33" customFormat="1" ht="12">
      <c r="A21" s="37">
        <v>16</v>
      </c>
      <c r="B21" s="71"/>
      <c r="C21" s="75" t="e">
        <f>LOOKUP(B21,RapidSpList!$A$2:$B$291)</f>
        <v>#N/A</v>
      </c>
      <c r="D21" s="72"/>
      <c r="E21" s="37" t="e">
        <f>LOOKUP(D21,CoverClasses!$A$3:$B$9)</f>
        <v>#N/A</v>
      </c>
      <c r="F21" s="37" t="e">
        <f>LOOKUP(D21,CoverClasses!$A$3:$A$9,CoverClasses!$C$3:$C$9)</f>
        <v>#N/A</v>
      </c>
      <c r="G21" s="75" t="e">
        <f>LOOKUP(B21,RapidSpList!$A$2:$A$291,RapidSpList!$C$2:$C$291)</f>
        <v>#N/A</v>
      </c>
      <c r="H21" s="75" t="e">
        <f>LOOKUP(B21,RapidSpList!$A$2:$A$291,RapidSpList!$E$2:$E$291)</f>
        <v>#N/A</v>
      </c>
      <c r="I21" s="75" t="e">
        <f>LOOKUP(B21,RapidSpList!$A$2:$A$291,RapidSpList!$G$2:$G$291)</f>
        <v>#N/A</v>
      </c>
      <c r="J21" s="75" t="e">
        <f>LOOKUP(B21,RapidSpList!$A$2:$A$291,RapidSpList!$H$2:$H$291)</f>
        <v>#N/A</v>
      </c>
      <c r="K21" s="75" t="e">
        <f>LOOKUP(B21,RapidSpList!$A$2:$A$291,RapidSpList!$I$2:$I$291)</f>
        <v>#N/A</v>
      </c>
      <c r="L21" s="75" t="e">
        <f>LOOKUP(B21,RapidSpList!$A$2:$A$291,RapidSpList!$D$2:$D$291)</f>
        <v>#N/A</v>
      </c>
      <c r="M21" s="37" t="e">
        <f>F21/Metrics!$D$14</f>
        <v>#N/A</v>
      </c>
      <c r="N21" s="37" t="e">
        <f t="shared" si="0"/>
        <v>#N/A</v>
      </c>
    </row>
    <row r="22" spans="1:14" s="33" customFormat="1" ht="12">
      <c r="A22" s="37">
        <v>17</v>
      </c>
      <c r="B22" s="71"/>
      <c r="C22" s="75" t="e">
        <f>LOOKUP(B22,RapidSpList!$A$2:$B$291)</f>
        <v>#N/A</v>
      </c>
      <c r="D22" s="72"/>
      <c r="E22" s="37" t="e">
        <f>LOOKUP(D22,CoverClasses!$A$3:$B$9)</f>
        <v>#N/A</v>
      </c>
      <c r="F22" s="37" t="e">
        <f>LOOKUP(D22,CoverClasses!$A$3:$A$9,CoverClasses!$C$3:$C$9)</f>
        <v>#N/A</v>
      </c>
      <c r="G22" s="75" t="e">
        <f>LOOKUP(B22,RapidSpList!$A$2:$A$291,RapidSpList!$C$2:$C$291)</f>
        <v>#N/A</v>
      </c>
      <c r="H22" s="75" t="e">
        <f>LOOKUP(B22,RapidSpList!$A$2:$A$291,RapidSpList!$E$2:$E$291)</f>
        <v>#N/A</v>
      </c>
      <c r="I22" s="75" t="e">
        <f>LOOKUP(B22,RapidSpList!$A$2:$A$291,RapidSpList!$G$2:$G$291)</f>
        <v>#N/A</v>
      </c>
      <c r="J22" s="75" t="e">
        <f>LOOKUP(B22,RapidSpList!$A$2:$A$291,RapidSpList!$H$2:$H$291)</f>
        <v>#N/A</v>
      </c>
      <c r="K22" s="75" t="e">
        <f>LOOKUP(B22,RapidSpList!$A$2:$A$291,RapidSpList!$I$2:$I$291)</f>
        <v>#N/A</v>
      </c>
      <c r="L22" s="75" t="e">
        <f>LOOKUP(B22,RapidSpList!$A$2:$A$291,RapidSpList!$D$2:$D$291)</f>
        <v>#N/A</v>
      </c>
      <c r="M22" s="37" t="e">
        <f>F22/Metrics!$D$14</f>
        <v>#N/A</v>
      </c>
      <c r="N22" s="37" t="e">
        <f t="shared" si="0"/>
        <v>#N/A</v>
      </c>
    </row>
    <row r="23" spans="1:14" s="33" customFormat="1" ht="12">
      <c r="A23" s="37">
        <v>18</v>
      </c>
      <c r="B23" s="71"/>
      <c r="C23" s="75" t="e">
        <f>LOOKUP(B23,RapidSpList!$A$2:$B$291)</f>
        <v>#N/A</v>
      </c>
      <c r="D23" s="72"/>
      <c r="E23" s="37" t="e">
        <f>LOOKUP(D23,CoverClasses!$A$3:$B$9)</f>
        <v>#N/A</v>
      </c>
      <c r="F23" s="37" t="e">
        <f>LOOKUP(D23,CoverClasses!$A$3:$A$9,CoverClasses!$C$3:$C$9)</f>
        <v>#N/A</v>
      </c>
      <c r="G23" s="75" t="e">
        <f>LOOKUP(B23,RapidSpList!$A$2:$A$291,RapidSpList!$C$2:$C$291)</f>
        <v>#N/A</v>
      </c>
      <c r="H23" s="75" t="e">
        <f>LOOKUP(B23,RapidSpList!$A$2:$A$291,RapidSpList!$E$2:$E$291)</f>
        <v>#N/A</v>
      </c>
      <c r="I23" s="75" t="e">
        <f>LOOKUP(B23,RapidSpList!$A$2:$A$291,RapidSpList!$G$2:$G$291)</f>
        <v>#N/A</v>
      </c>
      <c r="J23" s="75" t="e">
        <f>LOOKUP(B23,RapidSpList!$A$2:$A$291,RapidSpList!$H$2:$H$291)</f>
        <v>#N/A</v>
      </c>
      <c r="K23" s="75" t="e">
        <f>LOOKUP(B23,RapidSpList!$A$2:$A$291,RapidSpList!$I$2:$I$291)</f>
        <v>#N/A</v>
      </c>
      <c r="L23" s="75" t="e">
        <f>LOOKUP(B23,RapidSpList!$A$2:$A$291,RapidSpList!$D$2:$D$291)</f>
        <v>#N/A</v>
      </c>
      <c r="M23" s="37" t="e">
        <f>F23/Metrics!$D$14</f>
        <v>#N/A</v>
      </c>
      <c r="N23" s="37" t="e">
        <f t="shared" si="0"/>
        <v>#N/A</v>
      </c>
    </row>
    <row r="24" spans="1:14" s="33" customFormat="1" ht="12">
      <c r="A24" s="37">
        <v>19</v>
      </c>
      <c r="B24" s="71"/>
      <c r="C24" s="75" t="e">
        <f>LOOKUP(B24,RapidSpList!$A$2:$B$291)</f>
        <v>#N/A</v>
      </c>
      <c r="D24" s="72"/>
      <c r="E24" s="37" t="e">
        <f>LOOKUP(D24,CoverClasses!$A$3:$B$9)</f>
        <v>#N/A</v>
      </c>
      <c r="F24" s="37" t="e">
        <f>LOOKUP(D24,CoverClasses!$A$3:$A$9,CoverClasses!$C$3:$C$9)</f>
        <v>#N/A</v>
      </c>
      <c r="G24" s="75" t="e">
        <f>LOOKUP(B24,RapidSpList!$A$2:$A$291,RapidSpList!$C$2:$C$291)</f>
        <v>#N/A</v>
      </c>
      <c r="H24" s="75" t="e">
        <f>LOOKUP(B24,RapidSpList!$A$2:$A$291,RapidSpList!$E$2:$E$291)</f>
        <v>#N/A</v>
      </c>
      <c r="I24" s="75" t="e">
        <f>LOOKUP(B24,RapidSpList!$A$2:$A$291,RapidSpList!$G$2:$G$291)</f>
        <v>#N/A</v>
      </c>
      <c r="J24" s="75" t="e">
        <f>LOOKUP(B24,RapidSpList!$A$2:$A$291,RapidSpList!$H$2:$H$291)</f>
        <v>#N/A</v>
      </c>
      <c r="K24" s="75" t="e">
        <f>LOOKUP(B24,RapidSpList!$A$2:$A$291,RapidSpList!$I$2:$I$291)</f>
        <v>#N/A</v>
      </c>
      <c r="L24" s="75" t="e">
        <f>LOOKUP(B24,RapidSpList!$A$2:$A$291,RapidSpList!$D$2:$D$291)</f>
        <v>#N/A</v>
      </c>
      <c r="M24" s="37" t="e">
        <f>F24/Metrics!$D$14</f>
        <v>#N/A</v>
      </c>
      <c r="N24" s="37" t="e">
        <f t="shared" si="0"/>
        <v>#N/A</v>
      </c>
    </row>
    <row r="25" spans="1:14" s="33" customFormat="1" ht="12">
      <c r="A25" s="37">
        <v>20</v>
      </c>
      <c r="B25" s="71"/>
      <c r="C25" s="75" t="e">
        <f>LOOKUP(B25,RapidSpList!$A$2:$B$291)</f>
        <v>#N/A</v>
      </c>
      <c r="D25" s="72"/>
      <c r="E25" s="37" t="e">
        <f>LOOKUP(D25,CoverClasses!$A$3:$B$9)</f>
        <v>#N/A</v>
      </c>
      <c r="F25" s="37" t="e">
        <f>LOOKUP(D25,CoverClasses!$A$3:$A$9,CoverClasses!$C$3:$C$9)</f>
        <v>#N/A</v>
      </c>
      <c r="G25" s="75" t="e">
        <f>LOOKUP(B25,RapidSpList!$A$2:$A$291,RapidSpList!$C$2:$C$291)</f>
        <v>#N/A</v>
      </c>
      <c r="H25" s="75" t="e">
        <f>LOOKUP(B25,RapidSpList!$A$2:$A$291,RapidSpList!$E$2:$E$291)</f>
        <v>#N/A</v>
      </c>
      <c r="I25" s="75" t="e">
        <f>LOOKUP(B25,RapidSpList!$A$2:$A$291,RapidSpList!$G$2:$G$291)</f>
        <v>#N/A</v>
      </c>
      <c r="J25" s="75" t="e">
        <f>LOOKUP(B25,RapidSpList!$A$2:$A$291,RapidSpList!$H$2:$H$291)</f>
        <v>#N/A</v>
      </c>
      <c r="K25" s="75" t="e">
        <f>LOOKUP(B25,RapidSpList!$A$2:$A$291,RapidSpList!$I$2:$I$291)</f>
        <v>#N/A</v>
      </c>
      <c r="L25" s="75" t="e">
        <f>LOOKUP(B25,RapidSpList!$A$2:$A$291,RapidSpList!$D$2:$D$291)</f>
        <v>#N/A</v>
      </c>
      <c r="M25" s="37" t="e">
        <f>F25/Metrics!$D$14</f>
        <v>#N/A</v>
      </c>
      <c r="N25" s="37" t="e">
        <f t="shared" si="0"/>
        <v>#N/A</v>
      </c>
    </row>
    <row r="26" spans="1:14" s="33" customFormat="1" ht="12">
      <c r="A26" s="37">
        <v>21</v>
      </c>
      <c r="B26" s="71"/>
      <c r="C26" s="75" t="e">
        <f>LOOKUP(B26,RapidSpList!$A$2:$B$291)</f>
        <v>#N/A</v>
      </c>
      <c r="D26" s="72"/>
      <c r="E26" s="37" t="e">
        <f>LOOKUP(D26,CoverClasses!$A$3:$B$9)</f>
        <v>#N/A</v>
      </c>
      <c r="F26" s="37" t="e">
        <f>LOOKUP(D26,CoverClasses!$A$3:$A$9,CoverClasses!$C$3:$C$9)</f>
        <v>#N/A</v>
      </c>
      <c r="G26" s="75" t="e">
        <f>LOOKUP(B26,RapidSpList!$A$2:$A$291,RapidSpList!$C$2:$C$291)</f>
        <v>#N/A</v>
      </c>
      <c r="H26" s="75" t="e">
        <f>LOOKUP(B26,RapidSpList!$A$2:$A$291,RapidSpList!$E$2:$E$291)</f>
        <v>#N/A</v>
      </c>
      <c r="I26" s="75" t="e">
        <f>LOOKUP(B26,RapidSpList!$A$2:$A$291,RapidSpList!$G$2:$G$291)</f>
        <v>#N/A</v>
      </c>
      <c r="J26" s="75" t="e">
        <f>LOOKUP(B26,RapidSpList!$A$2:$A$291,RapidSpList!$H$2:$H$291)</f>
        <v>#N/A</v>
      </c>
      <c r="K26" s="75" t="e">
        <f>LOOKUP(B26,RapidSpList!$A$2:$A$291,RapidSpList!$I$2:$I$291)</f>
        <v>#N/A</v>
      </c>
      <c r="L26" s="75" t="e">
        <f>LOOKUP(B26,RapidSpList!$A$2:$A$291,RapidSpList!$D$2:$D$291)</f>
        <v>#N/A</v>
      </c>
      <c r="M26" s="37" t="e">
        <f>F26/Metrics!$D$14</f>
        <v>#N/A</v>
      </c>
      <c r="N26" s="37" t="e">
        <f t="shared" si="0"/>
        <v>#N/A</v>
      </c>
    </row>
    <row r="27" spans="1:14" s="33" customFormat="1" ht="12">
      <c r="A27" s="37">
        <v>22</v>
      </c>
      <c r="B27" s="71"/>
      <c r="C27" s="75" t="e">
        <f>LOOKUP(B27,RapidSpList!$A$2:$B$291)</f>
        <v>#N/A</v>
      </c>
      <c r="D27" s="72"/>
      <c r="E27" s="37" t="e">
        <f>LOOKUP(D27,CoverClasses!$A$3:$B$9)</f>
        <v>#N/A</v>
      </c>
      <c r="F27" s="37" t="e">
        <f>LOOKUP(D27,CoverClasses!$A$3:$A$9,CoverClasses!$C$3:$C$9)</f>
        <v>#N/A</v>
      </c>
      <c r="G27" s="75" t="e">
        <f>LOOKUP(B27,RapidSpList!$A$2:$A$291,RapidSpList!$C$2:$C$291)</f>
        <v>#N/A</v>
      </c>
      <c r="H27" s="75" t="e">
        <f>LOOKUP(B27,RapidSpList!$A$2:$A$291,RapidSpList!$E$2:$E$291)</f>
        <v>#N/A</v>
      </c>
      <c r="I27" s="75" t="e">
        <f>LOOKUP(B27,RapidSpList!$A$2:$A$291,RapidSpList!$G$2:$G$291)</f>
        <v>#N/A</v>
      </c>
      <c r="J27" s="75" t="e">
        <f>LOOKUP(B27,RapidSpList!$A$2:$A$291,RapidSpList!$H$2:$H$291)</f>
        <v>#N/A</v>
      </c>
      <c r="K27" s="75" t="e">
        <f>LOOKUP(B27,RapidSpList!$A$2:$A$291,RapidSpList!$I$2:$I$291)</f>
        <v>#N/A</v>
      </c>
      <c r="L27" s="75" t="e">
        <f>LOOKUP(B27,RapidSpList!$A$2:$A$291,RapidSpList!$D$2:$D$291)</f>
        <v>#N/A</v>
      </c>
      <c r="M27" s="37" t="e">
        <f>F27/Metrics!$D$14</f>
        <v>#N/A</v>
      </c>
      <c r="N27" s="37" t="e">
        <f t="shared" si="0"/>
        <v>#N/A</v>
      </c>
    </row>
    <row r="28" spans="1:14" s="33" customFormat="1" ht="12">
      <c r="A28" s="37">
        <v>23</v>
      </c>
      <c r="B28" s="71"/>
      <c r="C28" s="75" t="e">
        <f>LOOKUP(B28,RapidSpList!$A$2:$B$291)</f>
        <v>#N/A</v>
      </c>
      <c r="D28" s="72"/>
      <c r="E28" s="37" t="e">
        <f>LOOKUP(D28,CoverClasses!$A$3:$B$9)</f>
        <v>#N/A</v>
      </c>
      <c r="F28" s="37" t="e">
        <f>LOOKUP(D28,CoverClasses!$A$3:$A$9,CoverClasses!$C$3:$C$9)</f>
        <v>#N/A</v>
      </c>
      <c r="G28" s="75" t="e">
        <f>LOOKUP(B28,RapidSpList!$A$2:$A$291,RapidSpList!$C$2:$C$291)</f>
        <v>#N/A</v>
      </c>
      <c r="H28" s="75" t="e">
        <f>LOOKUP(B28,RapidSpList!$A$2:$A$291,RapidSpList!$E$2:$E$291)</f>
        <v>#N/A</v>
      </c>
      <c r="I28" s="75" t="e">
        <f>LOOKUP(B28,RapidSpList!$A$2:$A$291,RapidSpList!$G$2:$G$291)</f>
        <v>#N/A</v>
      </c>
      <c r="J28" s="75" t="e">
        <f>LOOKUP(B28,RapidSpList!$A$2:$A$291,RapidSpList!$H$2:$H$291)</f>
        <v>#N/A</v>
      </c>
      <c r="K28" s="75" t="e">
        <f>LOOKUP(B28,RapidSpList!$A$2:$A$291,RapidSpList!$I$2:$I$291)</f>
        <v>#N/A</v>
      </c>
      <c r="L28" s="75" t="e">
        <f>LOOKUP(B28,RapidSpList!$A$2:$A$291,RapidSpList!$D$2:$D$291)</f>
        <v>#N/A</v>
      </c>
      <c r="M28" s="37" t="e">
        <f>F28/Metrics!$D$14</f>
        <v>#N/A</v>
      </c>
      <c r="N28" s="37" t="e">
        <f t="shared" si="0"/>
        <v>#N/A</v>
      </c>
    </row>
    <row r="29" spans="1:14" s="33" customFormat="1" ht="12">
      <c r="A29" s="37">
        <v>24</v>
      </c>
      <c r="B29" s="71"/>
      <c r="C29" s="75" t="e">
        <f>LOOKUP(B29,RapidSpList!$A$2:$B$291)</f>
        <v>#N/A</v>
      </c>
      <c r="D29" s="72"/>
      <c r="E29" s="37" t="e">
        <f>LOOKUP(D29,CoverClasses!$A$3:$B$9)</f>
        <v>#N/A</v>
      </c>
      <c r="F29" s="37" t="e">
        <f>LOOKUP(D29,CoverClasses!$A$3:$A$9,CoverClasses!$C$3:$C$9)</f>
        <v>#N/A</v>
      </c>
      <c r="G29" s="75" t="e">
        <f>LOOKUP(B29,RapidSpList!$A$2:$A$291,RapidSpList!$C$2:$C$291)</f>
        <v>#N/A</v>
      </c>
      <c r="H29" s="75" t="e">
        <f>LOOKUP(B29,RapidSpList!$A$2:$A$291,RapidSpList!$E$2:$E$291)</f>
        <v>#N/A</v>
      </c>
      <c r="I29" s="75" t="e">
        <f>LOOKUP(B29,RapidSpList!$A$2:$A$291,RapidSpList!$G$2:$G$291)</f>
        <v>#N/A</v>
      </c>
      <c r="J29" s="75" t="e">
        <f>LOOKUP(B29,RapidSpList!$A$2:$A$291,RapidSpList!$H$2:$H$291)</f>
        <v>#N/A</v>
      </c>
      <c r="K29" s="75" t="e">
        <f>LOOKUP(B29,RapidSpList!$A$2:$A$291,RapidSpList!$I$2:$I$291)</f>
        <v>#N/A</v>
      </c>
      <c r="L29" s="75" t="e">
        <f>LOOKUP(B29,RapidSpList!$A$2:$A$291,RapidSpList!$D$2:$D$291)</f>
        <v>#N/A</v>
      </c>
      <c r="M29" s="37" t="e">
        <f>F29/Metrics!$D$14</f>
        <v>#N/A</v>
      </c>
      <c r="N29" s="37" t="e">
        <f t="shared" si="0"/>
        <v>#N/A</v>
      </c>
    </row>
    <row r="30" spans="1:14" s="33" customFormat="1" ht="12">
      <c r="A30" s="37">
        <v>25</v>
      </c>
      <c r="B30" s="71"/>
      <c r="C30" s="75" t="e">
        <f>LOOKUP(B30,RapidSpList!$A$2:$B$291)</f>
        <v>#N/A</v>
      </c>
      <c r="D30" s="72"/>
      <c r="E30" s="37" t="e">
        <f>LOOKUP(D30,CoverClasses!$A$3:$B$9)</f>
        <v>#N/A</v>
      </c>
      <c r="F30" s="37" t="e">
        <f>LOOKUP(D30,CoverClasses!$A$3:$A$9,CoverClasses!$C$3:$C$9)</f>
        <v>#N/A</v>
      </c>
      <c r="G30" s="75" t="e">
        <f>LOOKUP(B30,RapidSpList!$A$2:$A$291,RapidSpList!$C$2:$C$291)</f>
        <v>#N/A</v>
      </c>
      <c r="H30" s="75" t="e">
        <f>LOOKUP(B30,RapidSpList!$A$2:$A$291,RapidSpList!$E$2:$E$291)</f>
        <v>#N/A</v>
      </c>
      <c r="I30" s="75" t="e">
        <f>LOOKUP(B30,RapidSpList!$A$2:$A$291,RapidSpList!$G$2:$G$291)</f>
        <v>#N/A</v>
      </c>
      <c r="J30" s="75" t="e">
        <f>LOOKUP(B30,RapidSpList!$A$2:$A$291,RapidSpList!$H$2:$H$291)</f>
        <v>#N/A</v>
      </c>
      <c r="K30" s="75" t="e">
        <f>LOOKUP(B30,RapidSpList!$A$2:$A$291,RapidSpList!$I$2:$I$291)</f>
        <v>#N/A</v>
      </c>
      <c r="L30" s="75" t="e">
        <f>LOOKUP(B30,RapidSpList!$A$2:$A$291,RapidSpList!$D$2:$D$291)</f>
        <v>#N/A</v>
      </c>
      <c r="M30" s="37" t="e">
        <f>F30/Metrics!$D$14</f>
        <v>#N/A</v>
      </c>
      <c r="N30" s="37" t="e">
        <f t="shared" si="0"/>
        <v>#N/A</v>
      </c>
    </row>
    <row r="31" spans="1:14" s="33" customFormat="1" ht="12">
      <c r="A31" s="37">
        <v>26</v>
      </c>
      <c r="B31" s="71"/>
      <c r="C31" s="75" t="e">
        <f>LOOKUP(B31,RapidSpList!$A$2:$B$291)</f>
        <v>#N/A</v>
      </c>
      <c r="D31" s="72"/>
      <c r="E31" s="37" t="e">
        <f>LOOKUP(D31,CoverClasses!$A$3:$B$9)</f>
        <v>#N/A</v>
      </c>
      <c r="F31" s="37" t="e">
        <f>LOOKUP(D31,CoverClasses!$A$3:$A$9,CoverClasses!$C$3:$C$9)</f>
        <v>#N/A</v>
      </c>
      <c r="G31" s="75" t="e">
        <f>LOOKUP(B31,RapidSpList!$A$2:$A$291,RapidSpList!$C$2:$C$291)</f>
        <v>#N/A</v>
      </c>
      <c r="H31" s="75" t="e">
        <f>LOOKUP(B31,RapidSpList!$A$2:$A$291,RapidSpList!$E$2:$E$291)</f>
        <v>#N/A</v>
      </c>
      <c r="I31" s="75" t="e">
        <f>LOOKUP(B31,RapidSpList!$A$2:$A$291,RapidSpList!$G$2:$G$291)</f>
        <v>#N/A</v>
      </c>
      <c r="J31" s="75" t="e">
        <f>LOOKUP(B31,RapidSpList!$A$2:$A$291,RapidSpList!$H$2:$H$291)</f>
        <v>#N/A</v>
      </c>
      <c r="K31" s="75" t="e">
        <f>LOOKUP(B31,RapidSpList!$A$2:$A$291,RapidSpList!$I$2:$I$291)</f>
        <v>#N/A</v>
      </c>
      <c r="L31" s="75" t="e">
        <f>LOOKUP(B31,RapidSpList!$A$2:$A$291,RapidSpList!$D$2:$D$291)</f>
        <v>#N/A</v>
      </c>
      <c r="M31" s="37" t="e">
        <f>F31/Metrics!$D$14</f>
        <v>#N/A</v>
      </c>
      <c r="N31" s="37" t="e">
        <f t="shared" si="0"/>
        <v>#N/A</v>
      </c>
    </row>
    <row r="32" spans="1:14" s="33" customFormat="1" ht="12">
      <c r="A32" s="37">
        <v>27</v>
      </c>
      <c r="B32" s="71"/>
      <c r="C32" s="75" t="e">
        <f>LOOKUP(B32,RapidSpList!$A$2:$B$291)</f>
        <v>#N/A</v>
      </c>
      <c r="D32" s="72"/>
      <c r="E32" s="37" t="e">
        <f>LOOKUP(D32,CoverClasses!$A$3:$B$9)</f>
        <v>#N/A</v>
      </c>
      <c r="F32" s="37" t="e">
        <f>LOOKUP(D32,CoverClasses!$A$3:$A$9,CoverClasses!$C$3:$C$9)</f>
        <v>#N/A</v>
      </c>
      <c r="G32" s="75" t="e">
        <f>LOOKUP(B32,RapidSpList!$A$2:$A$291,RapidSpList!$C$2:$C$291)</f>
        <v>#N/A</v>
      </c>
      <c r="H32" s="75" t="e">
        <f>LOOKUP(B32,RapidSpList!$A$2:$A$291,RapidSpList!$E$2:$E$291)</f>
        <v>#N/A</v>
      </c>
      <c r="I32" s="75" t="e">
        <f>LOOKUP(B32,RapidSpList!$A$2:$A$291,RapidSpList!$G$2:$G$291)</f>
        <v>#N/A</v>
      </c>
      <c r="J32" s="75" t="e">
        <f>LOOKUP(B32,RapidSpList!$A$2:$A$291,RapidSpList!$H$2:$H$291)</f>
        <v>#N/A</v>
      </c>
      <c r="K32" s="75" t="e">
        <f>LOOKUP(B32,RapidSpList!$A$2:$A$291,RapidSpList!$I$2:$I$291)</f>
        <v>#N/A</v>
      </c>
      <c r="L32" s="75" t="e">
        <f>LOOKUP(B32,RapidSpList!$A$2:$A$291,RapidSpList!$D$2:$D$291)</f>
        <v>#N/A</v>
      </c>
      <c r="M32" s="37" t="e">
        <f>F32/Metrics!$D$14</f>
        <v>#N/A</v>
      </c>
      <c r="N32" s="37" t="e">
        <f t="shared" si="0"/>
        <v>#N/A</v>
      </c>
    </row>
    <row r="33" spans="1:14" s="33" customFormat="1" ht="12">
      <c r="A33" s="37">
        <v>28</v>
      </c>
      <c r="B33" s="71"/>
      <c r="C33" s="75" t="e">
        <f>LOOKUP(B33,RapidSpList!$A$2:$B$291)</f>
        <v>#N/A</v>
      </c>
      <c r="D33" s="72"/>
      <c r="E33" s="37" t="e">
        <f>LOOKUP(D33,CoverClasses!$A$3:$B$9)</f>
        <v>#N/A</v>
      </c>
      <c r="F33" s="37" t="e">
        <f>LOOKUP(D33,CoverClasses!$A$3:$A$9,CoverClasses!$C$3:$C$9)</f>
        <v>#N/A</v>
      </c>
      <c r="G33" s="75" t="e">
        <f>LOOKUP(B33,RapidSpList!$A$2:$A$291,RapidSpList!$C$2:$C$291)</f>
        <v>#N/A</v>
      </c>
      <c r="H33" s="75" t="e">
        <f>LOOKUP(B33,RapidSpList!$A$2:$A$291,RapidSpList!$E$2:$E$291)</f>
        <v>#N/A</v>
      </c>
      <c r="I33" s="75" t="e">
        <f>LOOKUP(B33,RapidSpList!$A$2:$A$291,RapidSpList!$G$2:$G$291)</f>
        <v>#N/A</v>
      </c>
      <c r="J33" s="75" t="e">
        <f>LOOKUP(B33,RapidSpList!$A$2:$A$291,RapidSpList!$H$2:$H$291)</f>
        <v>#N/A</v>
      </c>
      <c r="K33" s="75" t="e">
        <f>LOOKUP(B33,RapidSpList!$A$2:$A$291,RapidSpList!$I$2:$I$291)</f>
        <v>#N/A</v>
      </c>
      <c r="L33" s="75" t="e">
        <f>LOOKUP(B33,RapidSpList!$A$2:$A$291,RapidSpList!$D$2:$D$291)</f>
        <v>#N/A</v>
      </c>
      <c r="M33" s="37" t="e">
        <f>F33/Metrics!$D$14</f>
        <v>#N/A</v>
      </c>
      <c r="N33" s="37" t="e">
        <f aca="true" t="shared" si="1" ref="N33:N45">M33*L33</f>
        <v>#N/A</v>
      </c>
    </row>
    <row r="34" spans="1:14" s="33" customFormat="1" ht="12">
      <c r="A34" s="37">
        <v>29</v>
      </c>
      <c r="B34" s="71"/>
      <c r="C34" s="75" t="e">
        <f>LOOKUP(B34,RapidSpList!$A$2:$B$291)</f>
        <v>#N/A</v>
      </c>
      <c r="D34" s="72"/>
      <c r="E34" s="37" t="e">
        <f>LOOKUP(D34,CoverClasses!$A$3:$B$9)</f>
        <v>#N/A</v>
      </c>
      <c r="F34" s="37" t="e">
        <f>LOOKUP(D34,CoverClasses!$A$3:$A$9,CoverClasses!$C$3:$C$9)</f>
        <v>#N/A</v>
      </c>
      <c r="G34" s="75" t="e">
        <f>LOOKUP(B34,RapidSpList!$A$2:$A$291,RapidSpList!$C$2:$C$291)</f>
        <v>#N/A</v>
      </c>
      <c r="H34" s="75" t="e">
        <f>LOOKUP(B34,RapidSpList!$A$2:$A$291,RapidSpList!$E$2:$E$291)</f>
        <v>#N/A</v>
      </c>
      <c r="I34" s="75" t="e">
        <f>LOOKUP(B34,RapidSpList!$A$2:$A$291,RapidSpList!$G$2:$G$291)</f>
        <v>#N/A</v>
      </c>
      <c r="J34" s="75" t="e">
        <f>LOOKUP(B34,RapidSpList!$A$2:$A$291,RapidSpList!$H$2:$H$291)</f>
        <v>#N/A</v>
      </c>
      <c r="K34" s="75" t="e">
        <f>LOOKUP(B34,RapidSpList!$A$2:$A$291,RapidSpList!$I$2:$I$291)</f>
        <v>#N/A</v>
      </c>
      <c r="L34" s="75" t="e">
        <f>LOOKUP(B34,RapidSpList!$A$2:$A$291,RapidSpList!$D$2:$D$291)</f>
        <v>#N/A</v>
      </c>
      <c r="M34" s="37" t="e">
        <f>F34/Metrics!$D$14</f>
        <v>#N/A</v>
      </c>
      <c r="N34" s="37" t="e">
        <f t="shared" si="1"/>
        <v>#N/A</v>
      </c>
    </row>
    <row r="35" spans="1:14" s="33" customFormat="1" ht="12">
      <c r="A35" s="37">
        <v>30</v>
      </c>
      <c r="B35" s="71"/>
      <c r="C35" s="75" t="e">
        <f>LOOKUP(B35,RapidSpList!$A$2:$B$291)</f>
        <v>#N/A</v>
      </c>
      <c r="D35" s="72"/>
      <c r="E35" s="37" t="e">
        <f>LOOKUP(D35,CoverClasses!$A$3:$B$9)</f>
        <v>#N/A</v>
      </c>
      <c r="F35" s="37" t="e">
        <f>LOOKUP(D35,CoverClasses!$A$3:$A$9,CoverClasses!$C$3:$C$9)</f>
        <v>#N/A</v>
      </c>
      <c r="G35" s="75" t="e">
        <f>LOOKUP(B35,RapidSpList!$A$2:$A$291,RapidSpList!$C$2:$C$291)</f>
        <v>#N/A</v>
      </c>
      <c r="H35" s="75" t="e">
        <f>LOOKUP(B35,RapidSpList!$A$2:$A$291,RapidSpList!$E$2:$E$291)</f>
        <v>#N/A</v>
      </c>
      <c r="I35" s="75" t="e">
        <f>LOOKUP(B35,RapidSpList!$A$2:$A$291,RapidSpList!$G$2:$G$291)</f>
        <v>#N/A</v>
      </c>
      <c r="J35" s="75" t="e">
        <f>LOOKUP(B35,RapidSpList!$A$2:$A$291,RapidSpList!$H$2:$H$291)</f>
        <v>#N/A</v>
      </c>
      <c r="K35" s="75" t="e">
        <f>LOOKUP(B35,RapidSpList!$A$2:$A$291,RapidSpList!$I$2:$I$291)</f>
        <v>#N/A</v>
      </c>
      <c r="L35" s="75" t="e">
        <f>LOOKUP(B35,RapidSpList!$A$2:$A$291,RapidSpList!$D$2:$D$291)</f>
        <v>#N/A</v>
      </c>
      <c r="M35" s="37" t="e">
        <f>F35/Metrics!$D$14</f>
        <v>#N/A</v>
      </c>
      <c r="N35" s="37" t="e">
        <f t="shared" si="1"/>
        <v>#N/A</v>
      </c>
    </row>
    <row r="36" spans="1:14" s="33" customFormat="1" ht="12">
      <c r="A36" s="37">
        <v>31</v>
      </c>
      <c r="B36" s="71"/>
      <c r="C36" s="75" t="e">
        <f>LOOKUP(B36,RapidSpList!$A$2:$B$291)</f>
        <v>#N/A</v>
      </c>
      <c r="D36" s="72"/>
      <c r="E36" s="37" t="e">
        <f>LOOKUP(D36,CoverClasses!$A$3:$B$9)</f>
        <v>#N/A</v>
      </c>
      <c r="F36" s="37" t="e">
        <f>LOOKUP(D36,CoverClasses!$A$3:$A$9,CoverClasses!$C$3:$C$9)</f>
        <v>#N/A</v>
      </c>
      <c r="G36" s="75" t="e">
        <f>LOOKUP(B36,RapidSpList!$A$2:$A$291,RapidSpList!$C$2:$C$291)</f>
        <v>#N/A</v>
      </c>
      <c r="H36" s="75" t="e">
        <f>LOOKUP(B36,RapidSpList!$A$2:$A$291,RapidSpList!$E$2:$E$291)</f>
        <v>#N/A</v>
      </c>
      <c r="I36" s="75" t="e">
        <f>LOOKUP(B36,RapidSpList!$A$2:$A$291,RapidSpList!$G$2:$G$291)</f>
        <v>#N/A</v>
      </c>
      <c r="J36" s="75" t="e">
        <f>LOOKUP(B36,RapidSpList!$A$2:$A$291,RapidSpList!$H$2:$H$291)</f>
        <v>#N/A</v>
      </c>
      <c r="K36" s="75" t="e">
        <f>LOOKUP(B36,RapidSpList!$A$2:$A$291,RapidSpList!$I$2:$I$291)</f>
        <v>#N/A</v>
      </c>
      <c r="L36" s="75" t="e">
        <f>LOOKUP(B36,RapidSpList!$A$2:$A$291,RapidSpList!$D$2:$D$291)</f>
        <v>#N/A</v>
      </c>
      <c r="M36" s="37" t="e">
        <f>F36/Metrics!$D$14</f>
        <v>#N/A</v>
      </c>
      <c r="N36" s="37" t="e">
        <f t="shared" si="1"/>
        <v>#N/A</v>
      </c>
    </row>
    <row r="37" spans="1:14" s="33" customFormat="1" ht="12">
      <c r="A37" s="37">
        <v>32</v>
      </c>
      <c r="B37" s="71"/>
      <c r="C37" s="75" t="e">
        <f>LOOKUP(B37,RapidSpList!$A$2:$B$291)</f>
        <v>#N/A</v>
      </c>
      <c r="D37" s="72"/>
      <c r="E37" s="37" t="e">
        <f>LOOKUP(D37,CoverClasses!$A$3:$B$9)</f>
        <v>#N/A</v>
      </c>
      <c r="F37" s="37" t="e">
        <f>LOOKUP(D37,CoverClasses!$A$3:$A$9,CoverClasses!$C$3:$C$9)</f>
        <v>#N/A</v>
      </c>
      <c r="G37" s="75" t="e">
        <f>LOOKUP(B37,RapidSpList!$A$2:$A$291,RapidSpList!$C$2:$C$291)</f>
        <v>#N/A</v>
      </c>
      <c r="H37" s="75" t="e">
        <f>LOOKUP(B37,RapidSpList!$A$2:$A$291,RapidSpList!$E$2:$E$291)</f>
        <v>#N/A</v>
      </c>
      <c r="I37" s="75" t="e">
        <f>LOOKUP(B37,RapidSpList!$A$2:$A$291,RapidSpList!$G$2:$G$291)</f>
        <v>#N/A</v>
      </c>
      <c r="J37" s="75" t="e">
        <f>LOOKUP(B37,RapidSpList!$A$2:$A$291,RapidSpList!$H$2:$H$291)</f>
        <v>#N/A</v>
      </c>
      <c r="K37" s="75" t="e">
        <f>LOOKUP(B37,RapidSpList!$A$2:$A$291,RapidSpList!$I$2:$I$291)</f>
        <v>#N/A</v>
      </c>
      <c r="L37" s="75" t="e">
        <f>LOOKUP(B37,RapidSpList!$A$2:$A$291,RapidSpList!$D$2:$D$291)</f>
        <v>#N/A</v>
      </c>
      <c r="M37" s="37" t="e">
        <f>F37/Metrics!$D$14</f>
        <v>#N/A</v>
      </c>
      <c r="N37" s="37" t="e">
        <f t="shared" si="1"/>
        <v>#N/A</v>
      </c>
    </row>
    <row r="38" spans="1:14" s="33" customFormat="1" ht="12">
      <c r="A38" s="37">
        <v>33</v>
      </c>
      <c r="B38" s="71"/>
      <c r="C38" s="75" t="e">
        <f>LOOKUP(B38,RapidSpList!$A$2:$B$291)</f>
        <v>#N/A</v>
      </c>
      <c r="D38" s="72"/>
      <c r="E38" s="37" t="e">
        <f>LOOKUP(D38,CoverClasses!$A$3:$B$9)</f>
        <v>#N/A</v>
      </c>
      <c r="F38" s="37" t="e">
        <f>LOOKUP(D38,CoverClasses!$A$3:$A$9,CoverClasses!$C$3:$C$9)</f>
        <v>#N/A</v>
      </c>
      <c r="G38" s="75" t="e">
        <f>LOOKUP(B38,RapidSpList!$A$2:$A$291,RapidSpList!$C$2:$C$291)</f>
        <v>#N/A</v>
      </c>
      <c r="H38" s="75" t="e">
        <f>LOOKUP(B38,RapidSpList!$A$2:$A$291,RapidSpList!$E$2:$E$291)</f>
        <v>#N/A</v>
      </c>
      <c r="I38" s="75" t="e">
        <f>LOOKUP(B38,RapidSpList!$A$2:$A$291,RapidSpList!$G$2:$G$291)</f>
        <v>#N/A</v>
      </c>
      <c r="J38" s="75" t="e">
        <f>LOOKUP(B38,RapidSpList!$A$2:$A$291,RapidSpList!$H$2:$H$291)</f>
        <v>#N/A</v>
      </c>
      <c r="K38" s="75" t="e">
        <f>LOOKUP(B38,RapidSpList!$A$2:$A$291,RapidSpList!$I$2:$I$291)</f>
        <v>#N/A</v>
      </c>
      <c r="L38" s="75" t="e">
        <f>LOOKUP(B38,RapidSpList!$A$2:$A$291,RapidSpList!$D$2:$D$291)</f>
        <v>#N/A</v>
      </c>
      <c r="M38" s="37" t="e">
        <f>F38/Metrics!$D$14</f>
        <v>#N/A</v>
      </c>
      <c r="N38" s="37" t="e">
        <f t="shared" si="1"/>
        <v>#N/A</v>
      </c>
    </row>
    <row r="39" spans="1:14" s="33" customFormat="1" ht="12">
      <c r="A39" s="37">
        <v>34</v>
      </c>
      <c r="B39" s="71"/>
      <c r="C39" s="75" t="e">
        <f>LOOKUP(B39,RapidSpList!$A$2:$B$291)</f>
        <v>#N/A</v>
      </c>
      <c r="D39" s="72"/>
      <c r="E39" s="37" t="e">
        <f>LOOKUP(D39,CoverClasses!$A$3:$B$9)</f>
        <v>#N/A</v>
      </c>
      <c r="F39" s="37" t="e">
        <f>LOOKUP(D39,CoverClasses!$A$3:$A$9,CoverClasses!$C$3:$C$9)</f>
        <v>#N/A</v>
      </c>
      <c r="G39" s="75" t="e">
        <f>LOOKUP(B39,RapidSpList!$A$2:$A$291,RapidSpList!$C$2:$C$291)</f>
        <v>#N/A</v>
      </c>
      <c r="H39" s="75" t="e">
        <f>LOOKUP(B39,RapidSpList!$A$2:$A$291,RapidSpList!$E$2:$E$291)</f>
        <v>#N/A</v>
      </c>
      <c r="I39" s="75" t="e">
        <f>LOOKUP(B39,RapidSpList!$A$2:$A$291,RapidSpList!$G$2:$G$291)</f>
        <v>#N/A</v>
      </c>
      <c r="J39" s="75" t="e">
        <f>LOOKUP(B39,RapidSpList!$A$2:$A$291,RapidSpList!$H$2:$H$291)</f>
        <v>#N/A</v>
      </c>
      <c r="K39" s="75" t="e">
        <f>LOOKUP(B39,RapidSpList!$A$2:$A$291,RapidSpList!$I$2:$I$291)</f>
        <v>#N/A</v>
      </c>
      <c r="L39" s="75" t="e">
        <f>LOOKUP(B39,RapidSpList!$A$2:$A$291,RapidSpList!$D$2:$D$291)</f>
        <v>#N/A</v>
      </c>
      <c r="M39" s="37" t="e">
        <f>F39/Metrics!$D$14</f>
        <v>#N/A</v>
      </c>
      <c r="N39" s="37" t="e">
        <f t="shared" si="1"/>
        <v>#N/A</v>
      </c>
    </row>
    <row r="40" spans="1:14" s="33" customFormat="1" ht="12">
      <c r="A40" s="37">
        <v>35</v>
      </c>
      <c r="B40" s="71"/>
      <c r="C40" s="75" t="e">
        <f>LOOKUP(B40,RapidSpList!$A$2:$B$291)</f>
        <v>#N/A</v>
      </c>
      <c r="D40" s="72"/>
      <c r="E40" s="37" t="e">
        <f>LOOKUP(D40,CoverClasses!$A$3:$B$9)</f>
        <v>#N/A</v>
      </c>
      <c r="F40" s="37" t="e">
        <f>LOOKUP(D40,CoverClasses!$A$3:$A$9,CoverClasses!$C$3:$C$9)</f>
        <v>#N/A</v>
      </c>
      <c r="G40" s="75" t="e">
        <f>LOOKUP(B40,RapidSpList!$A$2:$A$291,RapidSpList!$C$2:$C$291)</f>
        <v>#N/A</v>
      </c>
      <c r="H40" s="75" t="e">
        <f>LOOKUP(B40,RapidSpList!$A$2:$A$291,RapidSpList!$E$2:$E$291)</f>
        <v>#N/A</v>
      </c>
      <c r="I40" s="75" t="e">
        <f>LOOKUP(B40,RapidSpList!$A$2:$A$291,RapidSpList!$G$2:$G$291)</f>
        <v>#N/A</v>
      </c>
      <c r="J40" s="75" t="e">
        <f>LOOKUP(B40,RapidSpList!$A$2:$A$291,RapidSpList!$H$2:$H$291)</f>
        <v>#N/A</v>
      </c>
      <c r="K40" s="75" t="e">
        <f>LOOKUP(B40,RapidSpList!$A$2:$A$291,RapidSpList!$I$2:$I$291)</f>
        <v>#N/A</v>
      </c>
      <c r="L40" s="75" t="e">
        <f>LOOKUP(B40,RapidSpList!$A$2:$A$291,RapidSpList!$D$2:$D$291)</f>
        <v>#N/A</v>
      </c>
      <c r="M40" s="37" t="e">
        <f>F40/Metrics!$D$14</f>
        <v>#N/A</v>
      </c>
      <c r="N40" s="37" t="e">
        <f t="shared" si="1"/>
        <v>#N/A</v>
      </c>
    </row>
    <row r="41" spans="1:14" s="33" customFormat="1" ht="12">
      <c r="A41" s="37">
        <v>36</v>
      </c>
      <c r="B41" s="71"/>
      <c r="C41" s="75" t="e">
        <f>LOOKUP(B41,RapidSpList!$A$2:$B$291)</f>
        <v>#N/A</v>
      </c>
      <c r="D41" s="72"/>
      <c r="E41" s="37" t="e">
        <f>LOOKUP(D41,CoverClasses!$A$3:$B$9)</f>
        <v>#N/A</v>
      </c>
      <c r="F41" s="37" t="e">
        <f>LOOKUP(D41,CoverClasses!$A$3:$A$9,CoverClasses!$C$3:$C$9)</f>
        <v>#N/A</v>
      </c>
      <c r="G41" s="75" t="e">
        <f>LOOKUP(B41,RapidSpList!$A$2:$A$291,RapidSpList!$C$2:$C$291)</f>
        <v>#N/A</v>
      </c>
      <c r="H41" s="75" t="e">
        <f>LOOKUP(B41,RapidSpList!$A$2:$A$291,RapidSpList!$E$2:$E$291)</f>
        <v>#N/A</v>
      </c>
      <c r="I41" s="75" t="e">
        <f>LOOKUP(B41,RapidSpList!$A$2:$A$291,RapidSpList!$G$2:$G$291)</f>
        <v>#N/A</v>
      </c>
      <c r="J41" s="75" t="e">
        <f>LOOKUP(B41,RapidSpList!$A$2:$A$291,RapidSpList!$H$2:$H$291)</f>
        <v>#N/A</v>
      </c>
      <c r="K41" s="75" t="e">
        <f>LOOKUP(B41,RapidSpList!$A$2:$A$291,RapidSpList!$I$2:$I$291)</f>
        <v>#N/A</v>
      </c>
      <c r="L41" s="75" t="e">
        <f>LOOKUP(B41,RapidSpList!$A$2:$A$291,RapidSpList!$D$2:$D$291)</f>
        <v>#N/A</v>
      </c>
      <c r="M41" s="37" t="e">
        <f>F41/Metrics!$D$14</f>
        <v>#N/A</v>
      </c>
      <c r="N41" s="37" t="e">
        <f t="shared" si="1"/>
        <v>#N/A</v>
      </c>
    </row>
    <row r="42" spans="1:14" s="33" customFormat="1" ht="12">
      <c r="A42" s="37">
        <v>37</v>
      </c>
      <c r="B42" s="71"/>
      <c r="C42" s="75" t="e">
        <f>LOOKUP(B42,RapidSpList!$A$2:$B$291)</f>
        <v>#N/A</v>
      </c>
      <c r="D42" s="72"/>
      <c r="E42" s="37" t="e">
        <f>LOOKUP(D42,CoverClasses!$A$3:$B$9)</f>
        <v>#N/A</v>
      </c>
      <c r="F42" s="37" t="e">
        <f>LOOKUP(D42,CoverClasses!$A$3:$A$9,CoverClasses!$C$3:$C$9)</f>
        <v>#N/A</v>
      </c>
      <c r="G42" s="75" t="e">
        <f>LOOKUP(B42,RapidSpList!$A$2:$A$291,RapidSpList!$C$2:$C$291)</f>
        <v>#N/A</v>
      </c>
      <c r="H42" s="75" t="e">
        <f>LOOKUP(B42,RapidSpList!$A$2:$A$291,RapidSpList!$E$2:$E$291)</f>
        <v>#N/A</v>
      </c>
      <c r="I42" s="75" t="e">
        <f>LOOKUP(B42,RapidSpList!$A$2:$A$291,RapidSpList!$G$2:$G$291)</f>
        <v>#N/A</v>
      </c>
      <c r="J42" s="75" t="e">
        <f>LOOKUP(B42,RapidSpList!$A$2:$A$291,RapidSpList!$H$2:$H$291)</f>
        <v>#N/A</v>
      </c>
      <c r="K42" s="75" t="e">
        <f>LOOKUP(B42,RapidSpList!$A$2:$A$291,RapidSpList!$I$2:$I$291)</f>
        <v>#N/A</v>
      </c>
      <c r="L42" s="75" t="e">
        <f>LOOKUP(B42,RapidSpList!$A$2:$A$291,RapidSpList!$D$2:$D$291)</f>
        <v>#N/A</v>
      </c>
      <c r="M42" s="37" t="e">
        <f>F42/Metrics!$D$14</f>
        <v>#N/A</v>
      </c>
      <c r="N42" s="37" t="e">
        <f t="shared" si="1"/>
        <v>#N/A</v>
      </c>
    </row>
    <row r="43" spans="1:14" s="33" customFormat="1" ht="12">
      <c r="A43" s="37">
        <v>38</v>
      </c>
      <c r="B43" s="71"/>
      <c r="C43" s="75" t="e">
        <f>LOOKUP(B43,RapidSpList!$A$2:$B$291)</f>
        <v>#N/A</v>
      </c>
      <c r="D43" s="72"/>
      <c r="E43" s="37" t="e">
        <f>LOOKUP(D43,CoverClasses!$A$3:$B$9)</f>
        <v>#N/A</v>
      </c>
      <c r="F43" s="37" t="e">
        <f>LOOKUP(D43,CoverClasses!$A$3:$A$9,CoverClasses!$C$3:$C$9)</f>
        <v>#N/A</v>
      </c>
      <c r="G43" s="75" t="e">
        <f>LOOKUP(B43,RapidSpList!$A$2:$A$291,RapidSpList!$C$2:$C$291)</f>
        <v>#N/A</v>
      </c>
      <c r="H43" s="75" t="e">
        <f>LOOKUP(B43,RapidSpList!$A$2:$A$291,RapidSpList!$E$2:$E$291)</f>
        <v>#N/A</v>
      </c>
      <c r="I43" s="75" t="e">
        <f>LOOKUP(B43,RapidSpList!$A$2:$A$291,RapidSpList!$G$2:$G$291)</f>
        <v>#N/A</v>
      </c>
      <c r="J43" s="75" t="e">
        <f>LOOKUP(B43,RapidSpList!$A$2:$A$291,RapidSpList!$H$2:$H$291)</f>
        <v>#N/A</v>
      </c>
      <c r="K43" s="75" t="e">
        <f>LOOKUP(B43,RapidSpList!$A$2:$A$291,RapidSpList!$I$2:$I$291)</f>
        <v>#N/A</v>
      </c>
      <c r="L43" s="75" t="e">
        <f>LOOKUP(B43,RapidSpList!$A$2:$A$291,RapidSpList!$D$2:$D$291)</f>
        <v>#N/A</v>
      </c>
      <c r="M43" s="37" t="e">
        <f>F43/Metrics!$D$14</f>
        <v>#N/A</v>
      </c>
      <c r="N43" s="37" t="e">
        <f t="shared" si="1"/>
        <v>#N/A</v>
      </c>
    </row>
    <row r="44" spans="1:14" s="33" customFormat="1" ht="12">
      <c r="A44" s="37">
        <v>39</v>
      </c>
      <c r="B44" s="71"/>
      <c r="C44" s="75" t="e">
        <f>LOOKUP(B44,RapidSpList!$A$2:$B$291)</f>
        <v>#N/A</v>
      </c>
      <c r="D44" s="72"/>
      <c r="E44" s="37" t="e">
        <f>LOOKUP(D44,CoverClasses!$A$3:$B$9)</f>
        <v>#N/A</v>
      </c>
      <c r="F44" s="37" t="e">
        <f>LOOKUP(D44,CoverClasses!$A$3:$A$9,CoverClasses!$C$3:$C$9)</f>
        <v>#N/A</v>
      </c>
      <c r="G44" s="75" t="e">
        <f>LOOKUP(B44,RapidSpList!$A$2:$A$291,RapidSpList!$C$2:$C$291)</f>
        <v>#N/A</v>
      </c>
      <c r="H44" s="75" t="e">
        <f>LOOKUP(B44,RapidSpList!$A$2:$A$291,RapidSpList!$E$2:$E$291)</f>
        <v>#N/A</v>
      </c>
      <c r="I44" s="75" t="e">
        <f>LOOKUP(B44,RapidSpList!$A$2:$A$291,RapidSpList!$G$2:$G$291)</f>
        <v>#N/A</v>
      </c>
      <c r="J44" s="75" t="e">
        <f>LOOKUP(B44,RapidSpList!$A$2:$A$291,RapidSpList!$H$2:$H$291)</f>
        <v>#N/A</v>
      </c>
      <c r="K44" s="75" t="e">
        <f>LOOKUP(B44,RapidSpList!$A$2:$A$291,RapidSpList!$I$2:$I$291)</f>
        <v>#N/A</v>
      </c>
      <c r="L44" s="75" t="e">
        <f>LOOKUP(B44,RapidSpList!$A$2:$A$291,RapidSpList!$D$2:$D$291)</f>
        <v>#N/A</v>
      </c>
      <c r="M44" s="37" t="e">
        <f>F44/Metrics!$D$14</f>
        <v>#N/A</v>
      </c>
      <c r="N44" s="37" t="e">
        <f t="shared" si="1"/>
        <v>#N/A</v>
      </c>
    </row>
    <row r="45" spans="1:14" s="33" customFormat="1" ht="12">
      <c r="A45" s="37">
        <v>40</v>
      </c>
      <c r="B45" s="71"/>
      <c r="C45" s="75" t="e">
        <f>LOOKUP(B45,RapidSpList!$A$2:$B$291)</f>
        <v>#N/A</v>
      </c>
      <c r="D45" s="72"/>
      <c r="E45" s="37" t="e">
        <f>LOOKUP(D45,CoverClasses!$A$3:$B$9)</f>
        <v>#N/A</v>
      </c>
      <c r="F45" s="37" t="e">
        <f>LOOKUP(D45,CoverClasses!$A$3:$A$9,CoverClasses!$C$3:$C$9)</f>
        <v>#N/A</v>
      </c>
      <c r="G45" s="75" t="e">
        <f>LOOKUP(B45,RapidSpList!$A$2:$A$291,RapidSpList!$C$2:$C$291)</f>
        <v>#N/A</v>
      </c>
      <c r="H45" s="75" t="e">
        <f>LOOKUP(B45,RapidSpList!$A$2:$A$291,RapidSpList!$E$2:$E$291)</f>
        <v>#N/A</v>
      </c>
      <c r="I45" s="75" t="e">
        <f>LOOKUP(B45,RapidSpList!$A$2:$A$291,RapidSpList!$G$2:$G$291)</f>
        <v>#N/A</v>
      </c>
      <c r="J45" s="75" t="e">
        <f>LOOKUP(B45,RapidSpList!$A$2:$A$291,RapidSpList!$H$2:$H$291)</f>
        <v>#N/A</v>
      </c>
      <c r="K45" s="75" t="e">
        <f>LOOKUP(B45,RapidSpList!$A$2:$A$291,RapidSpList!$I$2:$I$291)</f>
        <v>#N/A</v>
      </c>
      <c r="L45" s="75" t="e">
        <f>LOOKUP(B45,RapidSpList!$A$2:$A$291,RapidSpList!$D$2:$D$291)</f>
        <v>#N/A</v>
      </c>
      <c r="M45" s="37" t="e">
        <f>F45/Metrics!$D$14</f>
        <v>#N/A</v>
      </c>
      <c r="N45" s="37" t="e">
        <f t="shared" si="1"/>
        <v>#N/A</v>
      </c>
    </row>
    <row r="46" spans="1:14" s="33" customFormat="1" ht="12">
      <c r="A46" s="37">
        <v>41</v>
      </c>
      <c r="B46" s="71"/>
      <c r="C46" s="75" t="e">
        <f>LOOKUP(B46,RapidSpList!$A$2:$B$291)</f>
        <v>#N/A</v>
      </c>
      <c r="D46" s="72"/>
      <c r="E46" s="37" t="e">
        <f>LOOKUP(D46,CoverClasses!$A$3:$B$9)</f>
        <v>#N/A</v>
      </c>
      <c r="F46" s="37" t="e">
        <f>LOOKUP(D46,CoverClasses!$A$3:$A$9,CoverClasses!$C$3:$C$9)</f>
        <v>#N/A</v>
      </c>
      <c r="G46" s="75" t="e">
        <f>LOOKUP(B46,RapidSpList!$A$2:$A$291,RapidSpList!$C$2:$C$291)</f>
        <v>#N/A</v>
      </c>
      <c r="H46" s="75" t="e">
        <f>LOOKUP(B46,RapidSpList!$A$2:$A$291,RapidSpList!$E$2:$E$291)</f>
        <v>#N/A</v>
      </c>
      <c r="I46" s="75" t="e">
        <f>LOOKUP(B46,RapidSpList!$A$2:$A$291,RapidSpList!$G$2:$G$291)</f>
        <v>#N/A</v>
      </c>
      <c r="J46" s="75" t="e">
        <f>LOOKUP(B46,RapidSpList!$A$2:$A$291,RapidSpList!$H$2:$H$291)</f>
        <v>#N/A</v>
      </c>
      <c r="K46" s="75" t="e">
        <f>LOOKUP(B46,RapidSpList!$A$2:$A$291,RapidSpList!$I$2:$I$291)</f>
        <v>#N/A</v>
      </c>
      <c r="L46" s="75" t="e">
        <f>LOOKUP(B46,RapidSpList!$A$2:$A$291,RapidSpList!$D$2:$D$291)</f>
        <v>#N/A</v>
      </c>
      <c r="M46" s="37" t="e">
        <f>F46/Metrics!$D$14</f>
        <v>#N/A</v>
      </c>
      <c r="N46" s="37" t="e">
        <f aca="true" t="shared" si="2" ref="N46:N65">M46*L46</f>
        <v>#N/A</v>
      </c>
    </row>
    <row r="47" spans="1:14" s="33" customFormat="1" ht="12">
      <c r="A47" s="37">
        <v>42</v>
      </c>
      <c r="B47" s="71"/>
      <c r="C47" s="75" t="e">
        <f>LOOKUP(B47,RapidSpList!$A$2:$B$291)</f>
        <v>#N/A</v>
      </c>
      <c r="D47" s="72"/>
      <c r="E47" s="37" t="e">
        <f>LOOKUP(D47,CoverClasses!$A$3:$B$9)</f>
        <v>#N/A</v>
      </c>
      <c r="F47" s="37" t="e">
        <f>LOOKUP(D47,CoverClasses!$A$3:$A$9,CoverClasses!$C$3:$C$9)</f>
        <v>#N/A</v>
      </c>
      <c r="G47" s="75" t="e">
        <f>LOOKUP(B47,RapidSpList!$A$2:$A$291,RapidSpList!$C$2:$C$291)</f>
        <v>#N/A</v>
      </c>
      <c r="H47" s="75" t="e">
        <f>LOOKUP(B47,RapidSpList!$A$2:$A$291,RapidSpList!$E$2:$E$291)</f>
        <v>#N/A</v>
      </c>
      <c r="I47" s="75" t="e">
        <f>LOOKUP(B47,RapidSpList!$A$2:$A$291,RapidSpList!$G$2:$G$291)</f>
        <v>#N/A</v>
      </c>
      <c r="J47" s="75" t="e">
        <f>LOOKUP(B47,RapidSpList!$A$2:$A$291,RapidSpList!$H$2:$H$291)</f>
        <v>#N/A</v>
      </c>
      <c r="K47" s="75" t="e">
        <f>LOOKUP(B47,RapidSpList!$A$2:$A$291,RapidSpList!$I$2:$I$291)</f>
        <v>#N/A</v>
      </c>
      <c r="L47" s="75" t="e">
        <f>LOOKUP(B47,RapidSpList!$A$2:$A$291,RapidSpList!$D$2:$D$291)</f>
        <v>#N/A</v>
      </c>
      <c r="M47" s="37" t="e">
        <f>F47/Metrics!$D$14</f>
        <v>#N/A</v>
      </c>
      <c r="N47" s="37" t="e">
        <f t="shared" si="2"/>
        <v>#N/A</v>
      </c>
    </row>
    <row r="48" spans="1:14" s="33" customFormat="1" ht="12">
      <c r="A48" s="37">
        <v>43</v>
      </c>
      <c r="B48" s="71"/>
      <c r="C48" s="75" t="e">
        <f>LOOKUP(B48,RapidSpList!$A$2:$B$291)</f>
        <v>#N/A</v>
      </c>
      <c r="D48" s="72"/>
      <c r="E48" s="37" t="e">
        <f>LOOKUP(D48,CoverClasses!$A$3:$B$9)</f>
        <v>#N/A</v>
      </c>
      <c r="F48" s="37" t="e">
        <f>LOOKUP(D48,CoverClasses!$A$3:$A$9,CoverClasses!$C$3:$C$9)</f>
        <v>#N/A</v>
      </c>
      <c r="G48" s="75" t="e">
        <f>LOOKUP(B48,RapidSpList!$A$2:$A$291,RapidSpList!$C$2:$C$291)</f>
        <v>#N/A</v>
      </c>
      <c r="H48" s="75" t="e">
        <f>LOOKUP(B48,RapidSpList!$A$2:$A$291,RapidSpList!$E$2:$E$291)</f>
        <v>#N/A</v>
      </c>
      <c r="I48" s="75" t="e">
        <f>LOOKUP(B48,RapidSpList!$A$2:$A$291,RapidSpList!$G$2:$G$291)</f>
        <v>#N/A</v>
      </c>
      <c r="J48" s="75" t="e">
        <f>LOOKUP(B48,RapidSpList!$A$2:$A$291,RapidSpList!$H$2:$H$291)</f>
        <v>#N/A</v>
      </c>
      <c r="K48" s="75" t="e">
        <f>LOOKUP(B48,RapidSpList!$A$2:$A$291,RapidSpList!$I$2:$I$291)</f>
        <v>#N/A</v>
      </c>
      <c r="L48" s="75" t="e">
        <f>LOOKUP(B48,RapidSpList!$A$2:$A$291,RapidSpList!$D$2:$D$291)</f>
        <v>#N/A</v>
      </c>
      <c r="M48" s="37" t="e">
        <f>F48/Metrics!$D$14</f>
        <v>#N/A</v>
      </c>
      <c r="N48" s="37" t="e">
        <f t="shared" si="2"/>
        <v>#N/A</v>
      </c>
    </row>
    <row r="49" spans="1:14" s="33" customFormat="1" ht="12">
      <c r="A49" s="37">
        <v>44</v>
      </c>
      <c r="B49" s="71"/>
      <c r="C49" s="75" t="e">
        <f>LOOKUP(B49,RapidSpList!$A$2:$B$291)</f>
        <v>#N/A</v>
      </c>
      <c r="D49" s="72"/>
      <c r="E49" s="37" t="e">
        <f>LOOKUP(D49,CoverClasses!$A$3:$B$9)</f>
        <v>#N/A</v>
      </c>
      <c r="F49" s="37" t="e">
        <f>LOOKUP(D49,CoverClasses!$A$3:$A$9,CoverClasses!$C$3:$C$9)</f>
        <v>#N/A</v>
      </c>
      <c r="G49" s="75" t="e">
        <f>LOOKUP(B49,RapidSpList!$A$2:$A$291,RapidSpList!$C$2:$C$291)</f>
        <v>#N/A</v>
      </c>
      <c r="H49" s="75" t="e">
        <f>LOOKUP(B49,RapidSpList!$A$2:$A$291,RapidSpList!$E$2:$E$291)</f>
        <v>#N/A</v>
      </c>
      <c r="I49" s="75" t="e">
        <f>LOOKUP(B49,RapidSpList!$A$2:$A$291,RapidSpList!$G$2:$G$291)</f>
        <v>#N/A</v>
      </c>
      <c r="J49" s="75" t="e">
        <f>LOOKUP(B49,RapidSpList!$A$2:$A$291,RapidSpList!$H$2:$H$291)</f>
        <v>#N/A</v>
      </c>
      <c r="K49" s="75" t="e">
        <f>LOOKUP(B49,RapidSpList!$A$2:$A$291,RapidSpList!$I$2:$I$291)</f>
        <v>#N/A</v>
      </c>
      <c r="L49" s="75" t="e">
        <f>LOOKUP(B49,RapidSpList!$A$2:$A$291,RapidSpList!$D$2:$D$291)</f>
        <v>#N/A</v>
      </c>
      <c r="M49" s="37" t="e">
        <f>F49/Metrics!$D$14</f>
        <v>#N/A</v>
      </c>
      <c r="N49" s="37" t="e">
        <f t="shared" si="2"/>
        <v>#N/A</v>
      </c>
    </row>
    <row r="50" spans="1:14" s="33" customFormat="1" ht="12">
      <c r="A50" s="37">
        <v>45</v>
      </c>
      <c r="B50" s="71"/>
      <c r="C50" s="75" t="e">
        <f>LOOKUP(B50,RapidSpList!$A$2:$B$291)</f>
        <v>#N/A</v>
      </c>
      <c r="D50" s="72"/>
      <c r="E50" s="37" t="e">
        <f>LOOKUP(D50,CoverClasses!$A$3:$B$9)</f>
        <v>#N/A</v>
      </c>
      <c r="F50" s="37" t="e">
        <f>LOOKUP(D50,CoverClasses!$A$3:$A$9,CoverClasses!$C$3:$C$9)</f>
        <v>#N/A</v>
      </c>
      <c r="G50" s="75" t="e">
        <f>LOOKUP(B50,RapidSpList!$A$2:$A$291,RapidSpList!$C$2:$C$291)</f>
        <v>#N/A</v>
      </c>
      <c r="H50" s="75" t="e">
        <f>LOOKUP(B50,RapidSpList!$A$2:$A$291,RapidSpList!$E$2:$E$291)</f>
        <v>#N/A</v>
      </c>
      <c r="I50" s="75" t="e">
        <f>LOOKUP(B50,RapidSpList!$A$2:$A$291,RapidSpList!$G$2:$G$291)</f>
        <v>#N/A</v>
      </c>
      <c r="J50" s="75" t="e">
        <f>LOOKUP(B50,RapidSpList!$A$2:$A$291,RapidSpList!$H$2:$H$291)</f>
        <v>#N/A</v>
      </c>
      <c r="K50" s="75" t="e">
        <f>LOOKUP(B50,RapidSpList!$A$2:$A$291,RapidSpList!$I$2:$I$291)</f>
        <v>#N/A</v>
      </c>
      <c r="L50" s="75" t="e">
        <f>LOOKUP(B50,RapidSpList!$A$2:$A$291,RapidSpList!$D$2:$D$291)</f>
        <v>#N/A</v>
      </c>
      <c r="M50" s="37" t="e">
        <f>F50/Metrics!$D$14</f>
        <v>#N/A</v>
      </c>
      <c r="N50" s="37" t="e">
        <f t="shared" si="2"/>
        <v>#N/A</v>
      </c>
    </row>
    <row r="51" spans="1:14" s="33" customFormat="1" ht="12">
      <c r="A51" s="37">
        <v>46</v>
      </c>
      <c r="B51" s="71"/>
      <c r="C51" s="75" t="e">
        <f>LOOKUP(B51,RapidSpList!$A$2:$B$291)</f>
        <v>#N/A</v>
      </c>
      <c r="D51" s="72"/>
      <c r="E51" s="37" t="e">
        <f>LOOKUP(D51,CoverClasses!$A$3:$B$9)</f>
        <v>#N/A</v>
      </c>
      <c r="F51" s="37" t="e">
        <f>LOOKUP(D51,CoverClasses!$A$3:$A$9,CoverClasses!$C$3:$C$9)</f>
        <v>#N/A</v>
      </c>
      <c r="G51" s="75" t="e">
        <f>LOOKUP(B51,RapidSpList!$A$2:$A$291,RapidSpList!$C$2:$C$291)</f>
        <v>#N/A</v>
      </c>
      <c r="H51" s="75" t="e">
        <f>LOOKUP(B51,RapidSpList!$A$2:$A$291,RapidSpList!$E$2:$E$291)</f>
        <v>#N/A</v>
      </c>
      <c r="I51" s="75" t="e">
        <f>LOOKUP(B51,RapidSpList!$A$2:$A$291,RapidSpList!$G$2:$G$291)</f>
        <v>#N/A</v>
      </c>
      <c r="J51" s="75" t="e">
        <f>LOOKUP(B51,RapidSpList!$A$2:$A$291,RapidSpList!$H$2:$H$291)</f>
        <v>#N/A</v>
      </c>
      <c r="K51" s="75" t="e">
        <f>LOOKUP(B51,RapidSpList!$A$2:$A$291,RapidSpList!$I$2:$I$291)</f>
        <v>#N/A</v>
      </c>
      <c r="L51" s="75" t="e">
        <f>LOOKUP(B51,RapidSpList!$A$2:$A$291,RapidSpList!$D$2:$D$291)</f>
        <v>#N/A</v>
      </c>
      <c r="M51" s="37" t="e">
        <f>F51/Metrics!$D$14</f>
        <v>#N/A</v>
      </c>
      <c r="N51" s="37" t="e">
        <f t="shared" si="2"/>
        <v>#N/A</v>
      </c>
    </row>
    <row r="52" spans="1:14" s="33" customFormat="1" ht="12">
      <c r="A52" s="37">
        <v>47</v>
      </c>
      <c r="B52" s="71"/>
      <c r="C52" s="75" t="e">
        <f>LOOKUP(B52,RapidSpList!$A$2:$B$291)</f>
        <v>#N/A</v>
      </c>
      <c r="D52" s="72"/>
      <c r="E52" s="37" t="e">
        <f>LOOKUP(D52,CoverClasses!$A$3:$B$9)</f>
        <v>#N/A</v>
      </c>
      <c r="F52" s="37" t="e">
        <f>LOOKUP(D52,CoverClasses!$A$3:$A$9,CoverClasses!$C$3:$C$9)</f>
        <v>#N/A</v>
      </c>
      <c r="G52" s="75" t="e">
        <f>LOOKUP(B52,RapidSpList!$A$2:$A$291,RapidSpList!$C$2:$C$291)</f>
        <v>#N/A</v>
      </c>
      <c r="H52" s="75" t="e">
        <f>LOOKUP(B52,RapidSpList!$A$2:$A$291,RapidSpList!$E$2:$E$291)</f>
        <v>#N/A</v>
      </c>
      <c r="I52" s="75" t="e">
        <f>LOOKUP(B52,RapidSpList!$A$2:$A$291,RapidSpList!$G$2:$G$291)</f>
        <v>#N/A</v>
      </c>
      <c r="J52" s="75" t="e">
        <f>LOOKUP(B52,RapidSpList!$A$2:$A$291,RapidSpList!$H$2:$H$291)</f>
        <v>#N/A</v>
      </c>
      <c r="K52" s="75" t="e">
        <f>LOOKUP(B52,RapidSpList!$A$2:$A$291,RapidSpList!$I$2:$I$291)</f>
        <v>#N/A</v>
      </c>
      <c r="L52" s="75" t="e">
        <f>LOOKUP(B52,RapidSpList!$A$2:$A$291,RapidSpList!$D$2:$D$291)</f>
        <v>#N/A</v>
      </c>
      <c r="M52" s="37" t="e">
        <f>F52/Metrics!$D$14</f>
        <v>#N/A</v>
      </c>
      <c r="N52" s="37" t="e">
        <f t="shared" si="2"/>
        <v>#N/A</v>
      </c>
    </row>
    <row r="53" spans="1:14" s="33" customFormat="1" ht="12">
      <c r="A53" s="37">
        <v>48</v>
      </c>
      <c r="B53" s="71"/>
      <c r="C53" s="75" t="e">
        <f>LOOKUP(B53,RapidSpList!$A$2:$B$291)</f>
        <v>#N/A</v>
      </c>
      <c r="D53" s="72"/>
      <c r="E53" s="37" t="e">
        <f>LOOKUP(D53,CoverClasses!$A$3:$B$9)</f>
        <v>#N/A</v>
      </c>
      <c r="F53" s="37" t="e">
        <f>LOOKUP(D53,CoverClasses!$A$3:$A$9,CoverClasses!$C$3:$C$9)</f>
        <v>#N/A</v>
      </c>
      <c r="G53" s="75" t="e">
        <f>LOOKUP(B53,RapidSpList!$A$2:$A$291,RapidSpList!$C$2:$C$291)</f>
        <v>#N/A</v>
      </c>
      <c r="H53" s="75" t="e">
        <f>LOOKUP(B53,RapidSpList!$A$2:$A$291,RapidSpList!$E$2:$E$291)</f>
        <v>#N/A</v>
      </c>
      <c r="I53" s="75" t="e">
        <f>LOOKUP(B53,RapidSpList!$A$2:$A$291,RapidSpList!$G$2:$G$291)</f>
        <v>#N/A</v>
      </c>
      <c r="J53" s="75" t="e">
        <f>LOOKUP(B53,RapidSpList!$A$2:$A$291,RapidSpList!$H$2:$H$291)</f>
        <v>#N/A</v>
      </c>
      <c r="K53" s="75" t="e">
        <f>LOOKUP(B53,RapidSpList!$A$2:$A$291,RapidSpList!$I$2:$I$291)</f>
        <v>#N/A</v>
      </c>
      <c r="L53" s="75" t="e">
        <f>LOOKUP(B53,RapidSpList!$A$2:$A$291,RapidSpList!$D$2:$D$291)</f>
        <v>#N/A</v>
      </c>
      <c r="M53" s="37" t="e">
        <f>F53/Metrics!$D$14</f>
        <v>#N/A</v>
      </c>
      <c r="N53" s="37" t="e">
        <f t="shared" si="2"/>
        <v>#N/A</v>
      </c>
    </row>
    <row r="54" spans="1:14" s="33" customFormat="1" ht="12">
      <c r="A54" s="37">
        <v>49</v>
      </c>
      <c r="B54" s="71"/>
      <c r="C54" s="75" t="e">
        <f>LOOKUP(B54,RapidSpList!$A$2:$B$291)</f>
        <v>#N/A</v>
      </c>
      <c r="D54" s="72"/>
      <c r="E54" s="37" t="e">
        <f>LOOKUP(D54,CoverClasses!$A$3:$B$9)</f>
        <v>#N/A</v>
      </c>
      <c r="F54" s="37" t="e">
        <f>LOOKUP(D54,CoverClasses!$A$3:$A$9,CoverClasses!$C$3:$C$9)</f>
        <v>#N/A</v>
      </c>
      <c r="G54" s="75" t="e">
        <f>LOOKUP(B54,RapidSpList!$A$2:$A$291,RapidSpList!$C$2:$C$291)</f>
        <v>#N/A</v>
      </c>
      <c r="H54" s="75" t="e">
        <f>LOOKUP(B54,RapidSpList!$A$2:$A$291,RapidSpList!$E$2:$E$291)</f>
        <v>#N/A</v>
      </c>
      <c r="I54" s="75" t="e">
        <f>LOOKUP(B54,RapidSpList!$A$2:$A$291,RapidSpList!$G$2:$G$291)</f>
        <v>#N/A</v>
      </c>
      <c r="J54" s="75" t="e">
        <f>LOOKUP(B54,RapidSpList!$A$2:$A$291,RapidSpList!$H$2:$H$291)</f>
        <v>#N/A</v>
      </c>
      <c r="K54" s="75" t="e">
        <f>LOOKUP(B54,RapidSpList!$A$2:$A$291,RapidSpList!$I$2:$I$291)</f>
        <v>#N/A</v>
      </c>
      <c r="L54" s="75" t="e">
        <f>LOOKUP(B54,RapidSpList!$A$2:$A$291,RapidSpList!$D$2:$D$291)</f>
        <v>#N/A</v>
      </c>
      <c r="M54" s="37" t="e">
        <f>F54/Metrics!$D$14</f>
        <v>#N/A</v>
      </c>
      <c r="N54" s="37" t="e">
        <f t="shared" si="2"/>
        <v>#N/A</v>
      </c>
    </row>
    <row r="55" spans="1:14" s="33" customFormat="1" ht="12">
      <c r="A55" s="37">
        <v>50</v>
      </c>
      <c r="B55" s="71"/>
      <c r="C55" s="75" t="e">
        <f>LOOKUP(B55,RapidSpList!$A$2:$B$291)</f>
        <v>#N/A</v>
      </c>
      <c r="D55" s="72"/>
      <c r="E55" s="37" t="e">
        <f>LOOKUP(D55,CoverClasses!$A$3:$B$9)</f>
        <v>#N/A</v>
      </c>
      <c r="F55" s="37" t="e">
        <f>LOOKUP(D55,CoverClasses!$A$3:$A$9,CoverClasses!$C$3:$C$9)</f>
        <v>#N/A</v>
      </c>
      <c r="G55" s="75" t="e">
        <f>LOOKUP(B55,RapidSpList!$A$2:$A$291,RapidSpList!$C$2:$C$291)</f>
        <v>#N/A</v>
      </c>
      <c r="H55" s="75" t="e">
        <f>LOOKUP(B55,RapidSpList!$A$2:$A$291,RapidSpList!$E$2:$E$291)</f>
        <v>#N/A</v>
      </c>
      <c r="I55" s="75" t="e">
        <f>LOOKUP(B55,RapidSpList!$A$2:$A$291,RapidSpList!$G$2:$G$291)</f>
        <v>#N/A</v>
      </c>
      <c r="J55" s="75" t="e">
        <f>LOOKUP(B55,RapidSpList!$A$2:$A$291,RapidSpList!$H$2:$H$291)</f>
        <v>#N/A</v>
      </c>
      <c r="K55" s="75" t="e">
        <f>LOOKUP(B55,RapidSpList!$A$2:$A$291,RapidSpList!$I$2:$I$291)</f>
        <v>#N/A</v>
      </c>
      <c r="L55" s="75" t="e">
        <f>LOOKUP(B55,RapidSpList!$A$2:$A$291,RapidSpList!$D$2:$D$291)</f>
        <v>#N/A</v>
      </c>
      <c r="M55" s="37" t="e">
        <f>F55/Metrics!$D$14</f>
        <v>#N/A</v>
      </c>
      <c r="N55" s="37" t="e">
        <f t="shared" si="2"/>
        <v>#N/A</v>
      </c>
    </row>
    <row r="56" spans="1:14" s="33" customFormat="1" ht="12">
      <c r="A56" s="37">
        <v>51</v>
      </c>
      <c r="B56" s="71"/>
      <c r="C56" s="75" t="e">
        <f>LOOKUP(B56,RapidSpList!$A$2:$B$291)</f>
        <v>#N/A</v>
      </c>
      <c r="D56" s="72"/>
      <c r="E56" s="37" t="e">
        <f>LOOKUP(D56,CoverClasses!$A$3:$B$9)</f>
        <v>#N/A</v>
      </c>
      <c r="F56" s="37" t="e">
        <f>LOOKUP(D56,CoverClasses!$A$3:$A$9,CoverClasses!$C$3:$C$9)</f>
        <v>#N/A</v>
      </c>
      <c r="G56" s="75" t="e">
        <f>LOOKUP(B56,RapidSpList!$A$2:$A$291,RapidSpList!$C$2:$C$291)</f>
        <v>#N/A</v>
      </c>
      <c r="H56" s="75" t="e">
        <f>LOOKUP(B56,RapidSpList!$A$2:$A$291,RapidSpList!$E$2:$E$291)</f>
        <v>#N/A</v>
      </c>
      <c r="I56" s="75" t="e">
        <f>LOOKUP(B56,RapidSpList!$A$2:$A$291,RapidSpList!$G$2:$G$291)</f>
        <v>#N/A</v>
      </c>
      <c r="J56" s="75" t="e">
        <f>LOOKUP(B56,RapidSpList!$A$2:$A$291,RapidSpList!$H$2:$H$291)</f>
        <v>#N/A</v>
      </c>
      <c r="K56" s="75" t="e">
        <f>LOOKUP(B56,RapidSpList!$A$2:$A$291,RapidSpList!$I$2:$I$291)</f>
        <v>#N/A</v>
      </c>
      <c r="L56" s="75" t="e">
        <f>LOOKUP(B56,RapidSpList!$A$2:$A$291,RapidSpList!$D$2:$D$291)</f>
        <v>#N/A</v>
      </c>
      <c r="M56" s="37" t="e">
        <f>F56/Metrics!$D$14</f>
        <v>#N/A</v>
      </c>
      <c r="N56" s="37" t="e">
        <f t="shared" si="2"/>
        <v>#N/A</v>
      </c>
    </row>
    <row r="57" spans="1:14" s="33" customFormat="1" ht="12">
      <c r="A57" s="37">
        <v>52</v>
      </c>
      <c r="B57" s="71"/>
      <c r="C57" s="75" t="e">
        <f>LOOKUP(B57,RapidSpList!$A$2:$B$291)</f>
        <v>#N/A</v>
      </c>
      <c r="D57" s="72"/>
      <c r="E57" s="37" t="e">
        <f>LOOKUP(D57,CoverClasses!$A$3:$B$9)</f>
        <v>#N/A</v>
      </c>
      <c r="F57" s="37" t="e">
        <f>LOOKUP(D57,CoverClasses!$A$3:$A$9,CoverClasses!$C$3:$C$9)</f>
        <v>#N/A</v>
      </c>
      <c r="G57" s="75" t="e">
        <f>LOOKUP(B57,RapidSpList!$A$2:$A$291,RapidSpList!$C$2:$C$291)</f>
        <v>#N/A</v>
      </c>
      <c r="H57" s="75" t="e">
        <f>LOOKUP(B57,RapidSpList!$A$2:$A$291,RapidSpList!$E$2:$E$291)</f>
        <v>#N/A</v>
      </c>
      <c r="I57" s="75" t="e">
        <f>LOOKUP(B57,RapidSpList!$A$2:$A$291,RapidSpList!$G$2:$G$291)</f>
        <v>#N/A</v>
      </c>
      <c r="J57" s="75" t="e">
        <f>LOOKUP(B57,RapidSpList!$A$2:$A$291,RapidSpList!$H$2:$H$291)</f>
        <v>#N/A</v>
      </c>
      <c r="K57" s="75" t="e">
        <f>LOOKUP(B57,RapidSpList!$A$2:$A$291,RapidSpList!$I$2:$I$291)</f>
        <v>#N/A</v>
      </c>
      <c r="L57" s="75" t="e">
        <f>LOOKUP(B57,RapidSpList!$A$2:$A$291,RapidSpList!$D$2:$D$291)</f>
        <v>#N/A</v>
      </c>
      <c r="M57" s="37" t="e">
        <f>F57/Metrics!$D$14</f>
        <v>#N/A</v>
      </c>
      <c r="N57" s="37" t="e">
        <f t="shared" si="2"/>
        <v>#N/A</v>
      </c>
    </row>
    <row r="58" spans="1:14" s="33" customFormat="1" ht="12">
      <c r="A58" s="37">
        <v>53</v>
      </c>
      <c r="B58" s="71"/>
      <c r="C58" s="75" t="e">
        <f>LOOKUP(B58,RapidSpList!$A$2:$B$291)</f>
        <v>#N/A</v>
      </c>
      <c r="D58" s="72"/>
      <c r="E58" s="37" t="e">
        <f>LOOKUP(D58,CoverClasses!$A$3:$B$9)</f>
        <v>#N/A</v>
      </c>
      <c r="F58" s="37" t="e">
        <f>LOOKUP(D58,CoverClasses!$A$3:$A$9,CoverClasses!$C$3:$C$9)</f>
        <v>#N/A</v>
      </c>
      <c r="G58" s="75" t="e">
        <f>LOOKUP(B58,RapidSpList!$A$2:$A$291,RapidSpList!$C$2:$C$291)</f>
        <v>#N/A</v>
      </c>
      <c r="H58" s="75" t="e">
        <f>LOOKUP(B58,RapidSpList!$A$2:$A$291,RapidSpList!$E$2:$E$291)</f>
        <v>#N/A</v>
      </c>
      <c r="I58" s="75" t="e">
        <f>LOOKUP(B58,RapidSpList!$A$2:$A$291,RapidSpList!$G$2:$G$291)</f>
        <v>#N/A</v>
      </c>
      <c r="J58" s="75" t="e">
        <f>LOOKUP(B58,RapidSpList!$A$2:$A$291,RapidSpList!$H$2:$H$291)</f>
        <v>#N/A</v>
      </c>
      <c r="K58" s="75" t="e">
        <f>LOOKUP(B58,RapidSpList!$A$2:$A$291,RapidSpList!$I$2:$I$291)</f>
        <v>#N/A</v>
      </c>
      <c r="L58" s="75" t="e">
        <f>LOOKUP(B58,RapidSpList!$A$2:$A$291,RapidSpList!$D$2:$D$291)</f>
        <v>#N/A</v>
      </c>
      <c r="M58" s="37" t="e">
        <f>F58/Metrics!$D$14</f>
        <v>#N/A</v>
      </c>
      <c r="N58" s="37" t="e">
        <f t="shared" si="2"/>
        <v>#N/A</v>
      </c>
    </row>
    <row r="59" spans="1:14" s="33" customFormat="1" ht="12">
      <c r="A59" s="37">
        <v>54</v>
      </c>
      <c r="B59" s="71"/>
      <c r="C59" s="75" t="e">
        <f>LOOKUP(B59,RapidSpList!$A$2:$B$291)</f>
        <v>#N/A</v>
      </c>
      <c r="D59" s="72"/>
      <c r="E59" s="37" t="e">
        <f>LOOKUP(D59,CoverClasses!$A$3:$B$9)</f>
        <v>#N/A</v>
      </c>
      <c r="F59" s="37" t="e">
        <f>LOOKUP(D59,CoverClasses!$A$3:$A$9,CoverClasses!$C$3:$C$9)</f>
        <v>#N/A</v>
      </c>
      <c r="G59" s="75" t="e">
        <f>LOOKUP(B59,RapidSpList!$A$2:$A$291,RapidSpList!$C$2:$C$291)</f>
        <v>#N/A</v>
      </c>
      <c r="H59" s="75" t="e">
        <f>LOOKUP(B59,RapidSpList!$A$2:$A$291,RapidSpList!$E$2:$E$291)</f>
        <v>#N/A</v>
      </c>
      <c r="I59" s="75" t="e">
        <f>LOOKUP(B59,RapidSpList!$A$2:$A$291,RapidSpList!$G$2:$G$291)</f>
        <v>#N/A</v>
      </c>
      <c r="J59" s="75" t="e">
        <f>LOOKUP(B59,RapidSpList!$A$2:$A$291,RapidSpList!$H$2:$H$291)</f>
        <v>#N/A</v>
      </c>
      <c r="K59" s="75" t="e">
        <f>LOOKUP(B59,RapidSpList!$A$2:$A$291,RapidSpList!$I$2:$I$291)</f>
        <v>#N/A</v>
      </c>
      <c r="L59" s="75" t="e">
        <f>LOOKUP(B59,RapidSpList!$A$2:$A$291,RapidSpList!$D$2:$D$291)</f>
        <v>#N/A</v>
      </c>
      <c r="M59" s="37" t="e">
        <f>F59/Metrics!$D$14</f>
        <v>#N/A</v>
      </c>
      <c r="N59" s="37" t="e">
        <f t="shared" si="2"/>
        <v>#N/A</v>
      </c>
    </row>
    <row r="60" spans="1:14" s="33" customFormat="1" ht="12">
      <c r="A60" s="37">
        <v>55</v>
      </c>
      <c r="B60" s="71"/>
      <c r="C60" s="75" t="e">
        <f>LOOKUP(B60,RapidSpList!$A$2:$B$291)</f>
        <v>#N/A</v>
      </c>
      <c r="D60" s="72"/>
      <c r="E60" s="37" t="e">
        <f>LOOKUP(D60,CoverClasses!$A$3:$B$9)</f>
        <v>#N/A</v>
      </c>
      <c r="F60" s="37" t="e">
        <f>LOOKUP(D60,CoverClasses!$A$3:$A$9,CoverClasses!$C$3:$C$9)</f>
        <v>#N/A</v>
      </c>
      <c r="G60" s="75" t="e">
        <f>LOOKUP(B60,RapidSpList!$A$2:$A$291,RapidSpList!$C$2:$C$291)</f>
        <v>#N/A</v>
      </c>
      <c r="H60" s="75" t="e">
        <f>LOOKUP(B60,RapidSpList!$A$2:$A$291,RapidSpList!$E$2:$E$291)</f>
        <v>#N/A</v>
      </c>
      <c r="I60" s="75" t="e">
        <f>LOOKUP(B60,RapidSpList!$A$2:$A$291,RapidSpList!$G$2:$G$291)</f>
        <v>#N/A</v>
      </c>
      <c r="J60" s="75" t="e">
        <f>LOOKUP(B60,RapidSpList!$A$2:$A$291,RapidSpList!$H$2:$H$291)</f>
        <v>#N/A</v>
      </c>
      <c r="K60" s="75" t="e">
        <f>LOOKUP(B60,RapidSpList!$A$2:$A$291,RapidSpList!$I$2:$I$291)</f>
        <v>#N/A</v>
      </c>
      <c r="L60" s="75" t="e">
        <f>LOOKUP(B60,RapidSpList!$A$2:$A$291,RapidSpList!$D$2:$D$291)</f>
        <v>#N/A</v>
      </c>
      <c r="M60" s="37" t="e">
        <f>F60/Metrics!$D$14</f>
        <v>#N/A</v>
      </c>
      <c r="N60" s="37" t="e">
        <f t="shared" si="2"/>
        <v>#N/A</v>
      </c>
    </row>
    <row r="61" spans="1:14" s="33" customFormat="1" ht="12">
      <c r="A61" s="37">
        <v>56</v>
      </c>
      <c r="B61" s="71"/>
      <c r="C61" s="75" t="e">
        <f>LOOKUP(B61,RapidSpList!$A$2:$B$291)</f>
        <v>#N/A</v>
      </c>
      <c r="D61" s="72"/>
      <c r="E61" s="37" t="e">
        <f>LOOKUP(D61,CoverClasses!$A$3:$B$9)</f>
        <v>#N/A</v>
      </c>
      <c r="F61" s="37" t="e">
        <f>LOOKUP(D61,CoverClasses!$A$3:$A$9,CoverClasses!$C$3:$C$9)</f>
        <v>#N/A</v>
      </c>
      <c r="G61" s="75" t="e">
        <f>LOOKUP(B61,RapidSpList!$A$2:$A$291,RapidSpList!$C$2:$C$291)</f>
        <v>#N/A</v>
      </c>
      <c r="H61" s="75" t="e">
        <f>LOOKUP(B61,RapidSpList!$A$2:$A$291,RapidSpList!$E$2:$E$291)</f>
        <v>#N/A</v>
      </c>
      <c r="I61" s="75" t="e">
        <f>LOOKUP(B61,RapidSpList!$A$2:$A$291,RapidSpList!$G$2:$G$291)</f>
        <v>#N/A</v>
      </c>
      <c r="J61" s="75" t="e">
        <f>LOOKUP(B61,RapidSpList!$A$2:$A$291,RapidSpList!$H$2:$H$291)</f>
        <v>#N/A</v>
      </c>
      <c r="K61" s="75" t="e">
        <f>LOOKUP(B61,RapidSpList!$A$2:$A$291,RapidSpList!$I$2:$I$291)</f>
        <v>#N/A</v>
      </c>
      <c r="L61" s="75" t="e">
        <f>LOOKUP(B61,RapidSpList!$A$2:$A$291,RapidSpList!$D$2:$D$291)</f>
        <v>#N/A</v>
      </c>
      <c r="M61" s="37" t="e">
        <f>F61/Metrics!$D$14</f>
        <v>#N/A</v>
      </c>
      <c r="N61" s="37" t="e">
        <f t="shared" si="2"/>
        <v>#N/A</v>
      </c>
    </row>
    <row r="62" spans="1:14" s="33" customFormat="1" ht="12">
      <c r="A62" s="37">
        <v>57</v>
      </c>
      <c r="B62" s="71"/>
      <c r="C62" s="75" t="e">
        <f>LOOKUP(B62,RapidSpList!$A$2:$B$291)</f>
        <v>#N/A</v>
      </c>
      <c r="D62" s="72"/>
      <c r="E62" s="37" t="e">
        <f>LOOKUP(D62,CoverClasses!$A$3:$B$9)</f>
        <v>#N/A</v>
      </c>
      <c r="F62" s="37" t="e">
        <f>LOOKUP(D62,CoverClasses!$A$3:$A$9,CoverClasses!$C$3:$C$9)</f>
        <v>#N/A</v>
      </c>
      <c r="G62" s="75" t="e">
        <f>LOOKUP(B62,RapidSpList!$A$2:$A$291,RapidSpList!$C$2:$C$291)</f>
        <v>#N/A</v>
      </c>
      <c r="H62" s="75" t="e">
        <f>LOOKUP(B62,RapidSpList!$A$2:$A$291,RapidSpList!$E$2:$E$291)</f>
        <v>#N/A</v>
      </c>
      <c r="I62" s="75" t="e">
        <f>LOOKUP(B62,RapidSpList!$A$2:$A$291,RapidSpList!$G$2:$G$291)</f>
        <v>#N/A</v>
      </c>
      <c r="J62" s="75" t="e">
        <f>LOOKUP(B62,RapidSpList!$A$2:$A$291,RapidSpList!$H$2:$H$291)</f>
        <v>#N/A</v>
      </c>
      <c r="K62" s="75" t="e">
        <f>LOOKUP(B62,RapidSpList!$A$2:$A$291,RapidSpList!$I$2:$I$291)</f>
        <v>#N/A</v>
      </c>
      <c r="L62" s="75" t="e">
        <f>LOOKUP(B62,RapidSpList!$A$2:$A$291,RapidSpList!$D$2:$D$291)</f>
        <v>#N/A</v>
      </c>
      <c r="M62" s="37" t="e">
        <f>F62/Metrics!$D$14</f>
        <v>#N/A</v>
      </c>
      <c r="N62" s="37" t="e">
        <f t="shared" si="2"/>
        <v>#N/A</v>
      </c>
    </row>
    <row r="63" spans="1:14" s="33" customFormat="1" ht="12">
      <c r="A63" s="37">
        <v>58</v>
      </c>
      <c r="B63" s="71"/>
      <c r="C63" s="75" t="e">
        <f>LOOKUP(B63,RapidSpList!$A$2:$B$291)</f>
        <v>#N/A</v>
      </c>
      <c r="D63" s="72"/>
      <c r="E63" s="37" t="e">
        <f>LOOKUP(D63,CoverClasses!$A$3:$B$9)</f>
        <v>#N/A</v>
      </c>
      <c r="F63" s="37" t="e">
        <f>LOOKUP(D63,CoverClasses!$A$3:$A$9,CoverClasses!$C$3:$C$9)</f>
        <v>#N/A</v>
      </c>
      <c r="G63" s="75" t="e">
        <f>LOOKUP(B63,RapidSpList!$A$2:$A$291,RapidSpList!$C$2:$C$291)</f>
        <v>#N/A</v>
      </c>
      <c r="H63" s="75" t="e">
        <f>LOOKUP(B63,RapidSpList!$A$2:$A$291,RapidSpList!$E$2:$E$291)</f>
        <v>#N/A</v>
      </c>
      <c r="I63" s="75" t="e">
        <f>LOOKUP(B63,RapidSpList!$A$2:$A$291,RapidSpList!$G$2:$G$291)</f>
        <v>#N/A</v>
      </c>
      <c r="J63" s="75" t="e">
        <f>LOOKUP(B63,RapidSpList!$A$2:$A$291,RapidSpList!$H$2:$H$291)</f>
        <v>#N/A</v>
      </c>
      <c r="K63" s="75" t="e">
        <f>LOOKUP(B63,RapidSpList!$A$2:$A$291,RapidSpList!$I$2:$I$291)</f>
        <v>#N/A</v>
      </c>
      <c r="L63" s="75" t="e">
        <f>LOOKUP(B63,RapidSpList!$A$2:$A$291,RapidSpList!$D$2:$D$291)</f>
        <v>#N/A</v>
      </c>
      <c r="M63" s="37" t="e">
        <f>F63/Metrics!$D$14</f>
        <v>#N/A</v>
      </c>
      <c r="N63" s="37" t="e">
        <f t="shared" si="2"/>
        <v>#N/A</v>
      </c>
    </row>
    <row r="64" spans="1:14" s="33" customFormat="1" ht="12">
      <c r="A64" s="37">
        <v>59</v>
      </c>
      <c r="B64" s="71"/>
      <c r="C64" s="75" t="e">
        <f>LOOKUP(B64,RapidSpList!$A$2:$B$291)</f>
        <v>#N/A</v>
      </c>
      <c r="D64" s="72"/>
      <c r="E64" s="37" t="e">
        <f>LOOKUP(D64,CoverClasses!$A$3:$B$9)</f>
        <v>#N/A</v>
      </c>
      <c r="F64" s="37" t="e">
        <f>LOOKUP(D64,CoverClasses!$A$3:$A$9,CoverClasses!$C$3:$C$9)</f>
        <v>#N/A</v>
      </c>
      <c r="G64" s="75" t="e">
        <f>LOOKUP(B64,RapidSpList!$A$2:$A$291,RapidSpList!$C$2:$C$291)</f>
        <v>#N/A</v>
      </c>
      <c r="H64" s="75" t="e">
        <f>LOOKUP(B64,RapidSpList!$A$2:$A$291,RapidSpList!$E$2:$E$291)</f>
        <v>#N/A</v>
      </c>
      <c r="I64" s="75" t="e">
        <f>LOOKUP(B64,RapidSpList!$A$2:$A$291,RapidSpList!$G$2:$G$291)</f>
        <v>#N/A</v>
      </c>
      <c r="J64" s="75" t="e">
        <f>LOOKUP(B64,RapidSpList!$A$2:$A$291,RapidSpList!$H$2:$H$291)</f>
        <v>#N/A</v>
      </c>
      <c r="K64" s="75" t="e">
        <f>LOOKUP(B64,RapidSpList!$A$2:$A$291,RapidSpList!$I$2:$I$291)</f>
        <v>#N/A</v>
      </c>
      <c r="L64" s="75" t="e">
        <f>LOOKUP(B64,RapidSpList!$A$2:$A$291,RapidSpList!$D$2:$D$291)</f>
        <v>#N/A</v>
      </c>
      <c r="M64" s="37" t="e">
        <f>F64/Metrics!$D$14</f>
        <v>#N/A</v>
      </c>
      <c r="N64" s="37" t="e">
        <f t="shared" si="2"/>
        <v>#N/A</v>
      </c>
    </row>
    <row r="65" spans="1:14" s="33" customFormat="1" ht="12.75" thickBot="1">
      <c r="A65" s="32">
        <v>60</v>
      </c>
      <c r="B65" s="78"/>
      <c r="C65" s="77" t="e">
        <f>LOOKUP(B65,RapidSpList!$A$2:$B$291)</f>
        <v>#N/A</v>
      </c>
      <c r="D65" s="78"/>
      <c r="E65" s="77" t="e">
        <f>LOOKUP(D65,CoverClasses!$A$3:$B$9)</f>
        <v>#N/A</v>
      </c>
      <c r="F65" s="77" t="e">
        <f>LOOKUP(D65,CoverClasses!$A$3:$A$9,CoverClasses!$C$3:$C$9)</f>
        <v>#N/A</v>
      </c>
      <c r="G65" s="77" t="e">
        <f>LOOKUP(B65,RapidSpList!$A$2:$A$291,RapidSpList!$C$2:$C$291)</f>
        <v>#N/A</v>
      </c>
      <c r="H65" s="77" t="e">
        <f>LOOKUP(B65,RapidSpList!$A$2:$A$291,RapidSpList!$E$2:$E$291)</f>
        <v>#N/A</v>
      </c>
      <c r="I65" s="77" t="e">
        <f>LOOKUP(B65,RapidSpList!$A$2:$A$291,RapidSpList!$G$2:$G$291)</f>
        <v>#N/A</v>
      </c>
      <c r="J65" s="77" t="e">
        <f>LOOKUP(B65,RapidSpList!$A$2:$A$291,RapidSpList!$H$2:$H$291)</f>
        <v>#N/A</v>
      </c>
      <c r="K65" s="77" t="e">
        <f>LOOKUP(B65,RapidSpList!$A$2:$A$291,RapidSpList!$I$2:$I$291)</f>
        <v>#N/A</v>
      </c>
      <c r="L65" s="77" t="e">
        <f>LOOKUP(B65,RapidSpList!$A$2:$A$291,RapidSpList!$D$2:$D$291)</f>
        <v>#N/A</v>
      </c>
      <c r="M65" s="77" t="e">
        <f>F65/Metrics!$D$14</f>
        <v>#N/A</v>
      </c>
      <c r="N65" s="32" t="e">
        <f t="shared" si="2"/>
        <v>#N/A</v>
      </c>
    </row>
    <row r="66" ht="15" thickTop="1"/>
  </sheetData>
  <sheetProtection password="C182" sheet="1" selectLockedCells="1" sort="0"/>
  <mergeCells count="2">
    <mergeCell ref="A2:B2"/>
    <mergeCell ref="A1:B1"/>
  </mergeCells>
  <dataValidations count="3">
    <dataValidation type="list" allowBlank="1" showInputMessage="1" showErrorMessage="1" sqref="C2">
      <formula1>ERTypes</formula1>
    </dataValidation>
    <dataValidation type="list" allowBlank="1" showInputMessage="1" showErrorMessage="1" sqref="D6:D65">
      <formula1>CoverClass</formula1>
    </dataValidation>
    <dataValidation type="list" allowBlank="1" showInputMessage="1" showErrorMessage="1" sqref="B6:B65">
      <formula1>RapidSpList</formula1>
    </dataValidation>
  </dataValidations>
  <printOptions/>
  <pageMargins left="0.45" right="0.45" top="0.5" bottom="0.5" header="0.3" footer="0.21"/>
  <pageSetup horizontalDpi="600" verticalDpi="600" orientation="landscape" scale="92" r:id="rId1"/>
  <headerFooter>
    <oddFooter>&amp;L&amp;"-,Italic"&amp;8wq-bwm2-02d  •  5/8/14&amp;C&amp;"-,Italic"&amp;8www.pca.state.mn.us  •  Available in alternative formats  •   651-296-6300  •  800-657-3864  •  TTY 651-282-5332 or 800-657-3864&amp;R&amp;"-,Italic"&amp;8Page &amp;P of &amp;N</oddFooter>
  </headerFooter>
</worksheet>
</file>

<file path=xl/worksheets/sheet4.xml><?xml version="1.0" encoding="utf-8"?>
<worksheet xmlns="http://schemas.openxmlformats.org/spreadsheetml/2006/main" xmlns:r="http://schemas.openxmlformats.org/officeDocument/2006/relationships">
  <dimension ref="A1:N65"/>
  <sheetViews>
    <sheetView zoomScalePageLayoutView="0" workbookViewId="0" topLeftCell="A1">
      <selection activeCell="C2" sqref="C2"/>
    </sheetView>
  </sheetViews>
  <sheetFormatPr defaultColWidth="9.140625" defaultRowHeight="15"/>
  <cols>
    <col min="1" max="1" width="4.57421875" style="26" bestFit="1" customWidth="1"/>
    <col min="2" max="2" width="38.140625" style="26" customWidth="1"/>
    <col min="3" max="3" width="26.421875" style="26" customWidth="1"/>
    <col min="4" max="4" width="5.7109375" style="26" bestFit="1" customWidth="1"/>
    <col min="5" max="5" width="9.140625" style="26" customWidth="1"/>
    <col min="6" max="6" width="11.00390625" style="26" customWidth="1"/>
    <col min="7" max="7" width="10.8515625" style="26" customWidth="1"/>
    <col min="8" max="8" width="13.28125" style="26" customWidth="1"/>
    <col min="9" max="11" width="9.28125" style="26" customWidth="1"/>
    <col min="12" max="14" width="6.7109375" style="26" customWidth="1"/>
    <col min="15" max="16384" width="9.140625" style="26" customWidth="1"/>
  </cols>
  <sheetData>
    <row r="1" spans="1:2" ht="23.25">
      <c r="A1" s="109" t="s">
        <v>253</v>
      </c>
      <c r="B1" s="109"/>
    </row>
    <row r="2" spans="1:3" ht="15">
      <c r="A2" s="108" t="s">
        <v>227</v>
      </c>
      <c r="B2" s="108"/>
      <c r="C2" s="69"/>
    </row>
    <row r="3" spans="1:3" ht="15">
      <c r="A3" s="39"/>
      <c r="B3" s="31" t="s">
        <v>355</v>
      </c>
      <c r="C3" s="73"/>
    </row>
    <row r="5" spans="1:14" s="36" customFormat="1" ht="24.75" customHeight="1" thickBot="1">
      <c r="A5" s="38" t="s">
        <v>375</v>
      </c>
      <c r="B5" s="34" t="s">
        <v>228</v>
      </c>
      <c r="C5" s="34" t="s">
        <v>229</v>
      </c>
      <c r="D5" s="35" t="s">
        <v>230</v>
      </c>
      <c r="E5" s="35" t="s">
        <v>231</v>
      </c>
      <c r="F5" s="35" t="s">
        <v>232</v>
      </c>
      <c r="G5" s="35" t="s">
        <v>356</v>
      </c>
      <c r="H5" s="35" t="s">
        <v>8</v>
      </c>
      <c r="I5" s="35" t="s">
        <v>750</v>
      </c>
      <c r="J5" s="35" t="s">
        <v>751</v>
      </c>
      <c r="K5" s="35" t="s">
        <v>752</v>
      </c>
      <c r="L5" s="34" t="s">
        <v>233</v>
      </c>
      <c r="M5" s="34" t="s">
        <v>234</v>
      </c>
      <c r="N5" s="34" t="s">
        <v>235</v>
      </c>
    </row>
    <row r="6" spans="1:14" s="33" customFormat="1" ht="12.75" thickTop="1">
      <c r="A6" s="40">
        <v>1</v>
      </c>
      <c r="B6" s="96"/>
      <c r="C6" s="75" t="e">
        <f>LOOKUP(B6,RapidSpList!$A$2:$B$291)</f>
        <v>#N/A</v>
      </c>
      <c r="D6" s="74"/>
      <c r="E6" s="40" t="e">
        <f>LOOKUP(D6,CoverClasses!$A$3:$B$9)</f>
        <v>#N/A</v>
      </c>
      <c r="F6" s="40" t="e">
        <f>LOOKUP(D6,CoverClasses!$A$3:$A$9,CoverClasses!$C$3:$C$9)</f>
        <v>#N/A</v>
      </c>
      <c r="G6" s="75" t="e">
        <f>LOOKUP(B6,RapidSpList!$A$2:$A$291,RapidSpList!$C$2:$C$291)</f>
        <v>#N/A</v>
      </c>
      <c r="H6" s="75" t="e">
        <f>LOOKUP(B6,RapidSpList!$A$2:$A$291,RapidSpList!$E$2:$E$291)</f>
        <v>#N/A</v>
      </c>
      <c r="I6" s="75" t="e">
        <f>LOOKUP(B6,RapidSpList!$A$2:$A$291,RapidSpList!$G$2:$G$291)</f>
        <v>#N/A</v>
      </c>
      <c r="J6" s="75" t="e">
        <f>LOOKUP(B6,RapidSpList!$A$2:$A$291,RapidSpList!$H$2:$H$291)</f>
        <v>#N/A</v>
      </c>
      <c r="K6" s="75" t="e">
        <f>LOOKUP(B6,RapidSpList!$A$2:$A$291,RapidSpList!$I$2:$I$291)</f>
        <v>#N/A</v>
      </c>
      <c r="L6" s="75" t="e">
        <f>LOOKUP(B6,RapidSpList!$A$2:$A$291,RapidSpList!$D$2:$D$291)</f>
        <v>#N/A</v>
      </c>
      <c r="M6" s="40" t="e">
        <f>F6/Metrics!$E$14</f>
        <v>#N/A</v>
      </c>
      <c r="N6" s="40" t="e">
        <f aca="true" t="shared" si="0" ref="N6:N65">M6*L6</f>
        <v>#N/A</v>
      </c>
    </row>
    <row r="7" spans="1:14" s="33" customFormat="1" ht="12">
      <c r="A7" s="37">
        <v>2</v>
      </c>
      <c r="B7" s="97"/>
      <c r="C7" s="75" t="e">
        <f>LOOKUP(B7,RapidSpList!$A$2:$B$291)</f>
        <v>#N/A</v>
      </c>
      <c r="D7" s="72"/>
      <c r="E7" s="37" t="e">
        <f>LOOKUP(D7,CoverClasses!$A$3:$B$9)</f>
        <v>#N/A</v>
      </c>
      <c r="F7" s="37" t="e">
        <f>LOOKUP(D7,CoverClasses!$A$3:$A$9,CoverClasses!$C$3:$C$9)</f>
        <v>#N/A</v>
      </c>
      <c r="G7" s="75" t="e">
        <f>LOOKUP(B7,RapidSpList!$A$2:$A$291,RapidSpList!$C$2:$C$291)</f>
        <v>#N/A</v>
      </c>
      <c r="H7" s="75" t="e">
        <f>LOOKUP(B7,RapidSpList!$A$2:$A$291,RapidSpList!$E$2:$E$291)</f>
        <v>#N/A</v>
      </c>
      <c r="I7" s="75" t="e">
        <f>LOOKUP(B7,RapidSpList!$A$2:$A$291,RapidSpList!$G$2:$G$291)</f>
        <v>#N/A</v>
      </c>
      <c r="J7" s="75" t="e">
        <f>LOOKUP(B7,RapidSpList!$A$2:$A$291,RapidSpList!$H$2:$H$291)</f>
        <v>#N/A</v>
      </c>
      <c r="K7" s="75" t="e">
        <f>LOOKUP(B7,RapidSpList!$A$2:$A$291,RapidSpList!$I$2:$I$291)</f>
        <v>#N/A</v>
      </c>
      <c r="L7" s="75" t="e">
        <f>LOOKUP(B7,RapidSpList!$A$2:$A$291,RapidSpList!$D$2:$D$291)</f>
        <v>#N/A</v>
      </c>
      <c r="M7" s="75" t="e">
        <f>F7/Metrics!$E$14</f>
        <v>#N/A</v>
      </c>
      <c r="N7" s="37" t="e">
        <f t="shared" si="0"/>
        <v>#N/A</v>
      </c>
    </row>
    <row r="8" spans="1:14" s="33" customFormat="1" ht="12">
      <c r="A8" s="37">
        <v>3</v>
      </c>
      <c r="B8" s="97"/>
      <c r="C8" s="75" t="e">
        <f>LOOKUP(B8,RapidSpList!$A$2:$B$291)</f>
        <v>#N/A</v>
      </c>
      <c r="D8" s="72"/>
      <c r="E8" s="37" t="e">
        <f>LOOKUP(D8,CoverClasses!$A$3:$B$9)</f>
        <v>#N/A</v>
      </c>
      <c r="F8" s="37" t="e">
        <f>LOOKUP(D8,CoverClasses!$A$3:$A$9,CoverClasses!$C$3:$C$9)</f>
        <v>#N/A</v>
      </c>
      <c r="G8" s="75" t="e">
        <f>LOOKUP(B8,RapidSpList!$A$2:$A$291,RapidSpList!$C$2:$C$291)</f>
        <v>#N/A</v>
      </c>
      <c r="H8" s="75" t="e">
        <f>LOOKUP(B8,RapidSpList!$A$2:$A$291,RapidSpList!$E$2:$E$291)</f>
        <v>#N/A</v>
      </c>
      <c r="I8" s="75" t="e">
        <f>LOOKUP(B8,RapidSpList!$A$2:$A$291,RapidSpList!$G$2:$G$291)</f>
        <v>#N/A</v>
      </c>
      <c r="J8" s="75" t="e">
        <f>LOOKUP(B8,RapidSpList!$A$2:$A$291,RapidSpList!$H$2:$H$291)</f>
        <v>#N/A</v>
      </c>
      <c r="K8" s="75" t="e">
        <f>LOOKUP(B8,RapidSpList!$A$2:$A$291,RapidSpList!$I$2:$I$291)</f>
        <v>#N/A</v>
      </c>
      <c r="L8" s="75" t="e">
        <f>LOOKUP(B8,RapidSpList!$A$2:$A$291,RapidSpList!$D$2:$D$291)</f>
        <v>#N/A</v>
      </c>
      <c r="M8" s="76" t="e">
        <f>F8/Metrics!$E$14</f>
        <v>#N/A</v>
      </c>
      <c r="N8" s="37" t="e">
        <f t="shared" si="0"/>
        <v>#N/A</v>
      </c>
    </row>
    <row r="9" spans="1:14" s="33" customFormat="1" ht="12">
      <c r="A9" s="37">
        <v>4</v>
      </c>
      <c r="B9" s="97"/>
      <c r="C9" s="75" t="e">
        <f>LOOKUP(B9,RapidSpList!$A$2:$B$291)</f>
        <v>#N/A</v>
      </c>
      <c r="D9" s="72"/>
      <c r="E9" s="37" t="e">
        <f>LOOKUP(D9,CoverClasses!$A$3:$B$9)</f>
        <v>#N/A</v>
      </c>
      <c r="F9" s="37" t="e">
        <f>LOOKUP(D9,CoverClasses!$A$3:$A$9,CoverClasses!$C$3:$C$9)</f>
        <v>#N/A</v>
      </c>
      <c r="G9" s="75" t="e">
        <f>LOOKUP(B9,RapidSpList!$A$2:$A$291,RapidSpList!$C$2:$C$291)</f>
        <v>#N/A</v>
      </c>
      <c r="H9" s="75" t="e">
        <f>LOOKUP(B9,RapidSpList!$A$2:$A$291,RapidSpList!$E$2:$E$291)</f>
        <v>#N/A</v>
      </c>
      <c r="I9" s="75" t="e">
        <f>LOOKUP(B9,RapidSpList!$A$2:$A$291,RapidSpList!$G$2:$G$291)</f>
        <v>#N/A</v>
      </c>
      <c r="J9" s="75" t="e">
        <f>LOOKUP(B9,RapidSpList!$A$2:$A$291,RapidSpList!$H$2:$H$291)</f>
        <v>#N/A</v>
      </c>
      <c r="K9" s="75" t="e">
        <f>LOOKUP(B9,RapidSpList!$A$2:$A$291,RapidSpList!$I$2:$I$291)</f>
        <v>#N/A</v>
      </c>
      <c r="L9" s="75" t="e">
        <f>LOOKUP(B9,RapidSpList!$A$2:$A$291,RapidSpList!$D$2:$D$291)</f>
        <v>#N/A</v>
      </c>
      <c r="M9" s="76" t="e">
        <f>F9/Metrics!$E$14</f>
        <v>#N/A</v>
      </c>
      <c r="N9" s="37" t="e">
        <f t="shared" si="0"/>
        <v>#N/A</v>
      </c>
    </row>
    <row r="10" spans="1:14" s="33" customFormat="1" ht="12">
      <c r="A10" s="37">
        <v>5</v>
      </c>
      <c r="B10" s="72"/>
      <c r="C10" s="75" t="e">
        <f>LOOKUP(B10,RapidSpList!$A$2:$B$291)</f>
        <v>#N/A</v>
      </c>
      <c r="D10" s="72"/>
      <c r="E10" s="37" t="e">
        <f>LOOKUP(D10,CoverClasses!$A$3:$B$9)</f>
        <v>#N/A</v>
      </c>
      <c r="F10" s="37" t="e">
        <f>LOOKUP(D10,CoverClasses!$A$3:$A$9,CoverClasses!$C$3:$C$9)</f>
        <v>#N/A</v>
      </c>
      <c r="G10" s="75" t="e">
        <f>LOOKUP(B10,RapidSpList!$A$2:$A$291,RapidSpList!$C$2:$C$291)</f>
        <v>#N/A</v>
      </c>
      <c r="H10" s="75" t="e">
        <f>LOOKUP(B10,RapidSpList!$A$2:$A$291,RapidSpList!$E$2:$E$291)</f>
        <v>#N/A</v>
      </c>
      <c r="I10" s="75" t="e">
        <f>LOOKUP(B10,RapidSpList!$A$2:$A$291,RapidSpList!$G$2:$G$291)</f>
        <v>#N/A</v>
      </c>
      <c r="J10" s="75" t="e">
        <f>LOOKUP(B10,RapidSpList!$A$2:$A$291,RapidSpList!$H$2:$H$291)</f>
        <v>#N/A</v>
      </c>
      <c r="K10" s="75" t="e">
        <f>LOOKUP(B10,RapidSpList!$A$2:$A$291,RapidSpList!$I$2:$I$291)</f>
        <v>#N/A</v>
      </c>
      <c r="L10" s="75" t="e">
        <f>LOOKUP(B10,RapidSpList!$A$2:$A$291,RapidSpList!$D$2:$D$291)</f>
        <v>#N/A</v>
      </c>
      <c r="M10" s="76" t="e">
        <f>F10/Metrics!$E$14</f>
        <v>#N/A</v>
      </c>
      <c r="N10" s="37" t="e">
        <f t="shared" si="0"/>
        <v>#N/A</v>
      </c>
    </row>
    <row r="11" spans="1:14" s="33" customFormat="1" ht="12">
      <c r="A11" s="37">
        <v>6</v>
      </c>
      <c r="B11" s="98"/>
      <c r="C11" s="75" t="e">
        <f>LOOKUP(B11,RapidSpList!$A$2:$B$291)</f>
        <v>#N/A</v>
      </c>
      <c r="D11" s="72"/>
      <c r="E11" s="37" t="e">
        <f>LOOKUP(D11,CoverClasses!$A$3:$B$9)</f>
        <v>#N/A</v>
      </c>
      <c r="F11" s="37" t="e">
        <f>LOOKUP(D11,CoverClasses!$A$3:$A$9,CoverClasses!$C$3:$C$9)</f>
        <v>#N/A</v>
      </c>
      <c r="G11" s="75" t="e">
        <f>LOOKUP(B11,RapidSpList!$A$2:$A$291,RapidSpList!$C$2:$C$291)</f>
        <v>#N/A</v>
      </c>
      <c r="H11" s="75" t="e">
        <f>LOOKUP(B11,RapidSpList!$A$2:$A$291,RapidSpList!$E$2:$E$291)</f>
        <v>#N/A</v>
      </c>
      <c r="I11" s="75" t="e">
        <f>LOOKUP(B11,RapidSpList!$A$2:$A$291,RapidSpList!$G$2:$G$291)</f>
        <v>#N/A</v>
      </c>
      <c r="J11" s="75" t="e">
        <f>LOOKUP(B11,RapidSpList!$A$2:$A$291,RapidSpList!$H$2:$H$291)</f>
        <v>#N/A</v>
      </c>
      <c r="K11" s="75" t="e">
        <f>LOOKUP(B11,RapidSpList!$A$2:$A$291,RapidSpList!$I$2:$I$291)</f>
        <v>#N/A</v>
      </c>
      <c r="L11" s="75" t="e">
        <f>LOOKUP(B11,RapidSpList!$A$2:$A$291,RapidSpList!$D$2:$D$291)</f>
        <v>#N/A</v>
      </c>
      <c r="M11" s="76" t="e">
        <f>F11/Metrics!$E$14</f>
        <v>#N/A</v>
      </c>
      <c r="N11" s="37" t="e">
        <f t="shared" si="0"/>
        <v>#N/A</v>
      </c>
    </row>
    <row r="12" spans="1:14" s="33" customFormat="1" ht="12">
      <c r="A12" s="37">
        <v>7</v>
      </c>
      <c r="B12" s="72"/>
      <c r="C12" s="75" t="e">
        <f>LOOKUP(B12,RapidSpList!$A$2:$B$291)</f>
        <v>#N/A</v>
      </c>
      <c r="D12" s="72"/>
      <c r="E12" s="37" t="e">
        <f>LOOKUP(D12,CoverClasses!$A$3:$B$9)</f>
        <v>#N/A</v>
      </c>
      <c r="F12" s="37" t="e">
        <f>LOOKUP(D12,CoverClasses!$A$3:$A$9,CoverClasses!$C$3:$C$9)</f>
        <v>#N/A</v>
      </c>
      <c r="G12" s="75" t="e">
        <f>LOOKUP(B12,RapidSpList!$A$2:$A$291,RapidSpList!$C$2:$C$291)</f>
        <v>#N/A</v>
      </c>
      <c r="H12" s="75" t="e">
        <f>LOOKUP(B12,RapidSpList!$A$2:$A$291,RapidSpList!$E$2:$E$291)</f>
        <v>#N/A</v>
      </c>
      <c r="I12" s="75" t="e">
        <f>LOOKUP(B12,RapidSpList!$A$2:$A$291,RapidSpList!$G$2:$G$291)</f>
        <v>#N/A</v>
      </c>
      <c r="J12" s="75" t="e">
        <f>LOOKUP(B12,RapidSpList!$A$2:$A$291,RapidSpList!$H$2:$H$291)</f>
        <v>#N/A</v>
      </c>
      <c r="K12" s="75" t="e">
        <f>LOOKUP(B12,RapidSpList!$A$2:$A$291,RapidSpList!$I$2:$I$291)</f>
        <v>#N/A</v>
      </c>
      <c r="L12" s="75" t="e">
        <f>LOOKUP(B12,RapidSpList!$A$2:$A$291,RapidSpList!$D$2:$D$291)</f>
        <v>#N/A</v>
      </c>
      <c r="M12" s="76" t="e">
        <f>F12/Metrics!$E$14</f>
        <v>#N/A</v>
      </c>
      <c r="N12" s="37" t="e">
        <f t="shared" si="0"/>
        <v>#N/A</v>
      </c>
    </row>
    <row r="13" spans="1:14" s="33" customFormat="1" ht="12">
      <c r="A13" s="37">
        <v>8</v>
      </c>
      <c r="B13" s="98"/>
      <c r="C13" s="75" t="e">
        <f>LOOKUP(B13,RapidSpList!$A$2:$B$291)</f>
        <v>#N/A</v>
      </c>
      <c r="D13" s="72"/>
      <c r="E13" s="37" t="e">
        <f>LOOKUP(D13,CoverClasses!$A$3:$B$9)</f>
        <v>#N/A</v>
      </c>
      <c r="F13" s="37" t="e">
        <f>LOOKUP(D13,CoverClasses!$A$3:$A$9,CoverClasses!$C$3:$C$9)</f>
        <v>#N/A</v>
      </c>
      <c r="G13" s="75" t="e">
        <f>LOOKUP(B13,RapidSpList!$A$2:$A$291,RapidSpList!$C$2:$C$291)</f>
        <v>#N/A</v>
      </c>
      <c r="H13" s="75" t="e">
        <f>LOOKUP(B13,RapidSpList!$A$2:$A$291,RapidSpList!$E$2:$E$291)</f>
        <v>#N/A</v>
      </c>
      <c r="I13" s="75" t="e">
        <f>LOOKUP(B13,RapidSpList!$A$2:$A$291,RapidSpList!$G$2:$G$291)</f>
        <v>#N/A</v>
      </c>
      <c r="J13" s="75" t="e">
        <f>LOOKUP(B13,RapidSpList!$A$2:$A$291,RapidSpList!$H$2:$H$291)</f>
        <v>#N/A</v>
      </c>
      <c r="K13" s="75" t="e">
        <f>LOOKUP(B13,RapidSpList!$A$2:$A$291,RapidSpList!$I$2:$I$291)</f>
        <v>#N/A</v>
      </c>
      <c r="L13" s="75" t="e">
        <f>LOOKUP(B13,RapidSpList!$A$2:$A$291,RapidSpList!$D$2:$D$291)</f>
        <v>#N/A</v>
      </c>
      <c r="M13" s="76" t="e">
        <f>F13/Metrics!$E$14</f>
        <v>#N/A</v>
      </c>
      <c r="N13" s="37" t="e">
        <f t="shared" si="0"/>
        <v>#N/A</v>
      </c>
    </row>
    <row r="14" spans="1:14" s="33" customFormat="1" ht="12">
      <c r="A14" s="37">
        <v>9</v>
      </c>
      <c r="B14" s="72"/>
      <c r="C14" s="75" t="e">
        <f>LOOKUP(B14,RapidSpList!$A$2:$B$291)</f>
        <v>#N/A</v>
      </c>
      <c r="D14" s="72"/>
      <c r="E14" s="37" t="e">
        <f>LOOKUP(D14,CoverClasses!$A$3:$B$9)</f>
        <v>#N/A</v>
      </c>
      <c r="F14" s="37" t="e">
        <f>LOOKUP(D14,CoverClasses!$A$3:$A$9,CoverClasses!$C$3:$C$9)</f>
        <v>#N/A</v>
      </c>
      <c r="G14" s="75" t="e">
        <f>LOOKUP(B14,RapidSpList!$A$2:$A$291,RapidSpList!$C$2:$C$291)</f>
        <v>#N/A</v>
      </c>
      <c r="H14" s="75" t="e">
        <f>LOOKUP(B14,RapidSpList!$A$2:$A$291,RapidSpList!$E$2:$E$291)</f>
        <v>#N/A</v>
      </c>
      <c r="I14" s="75" t="e">
        <f>LOOKUP(B14,RapidSpList!$A$2:$A$291,RapidSpList!$G$2:$G$291)</f>
        <v>#N/A</v>
      </c>
      <c r="J14" s="75" t="e">
        <f>LOOKUP(B14,RapidSpList!$A$2:$A$291,RapidSpList!$H$2:$H$291)</f>
        <v>#N/A</v>
      </c>
      <c r="K14" s="75" t="e">
        <f>LOOKUP(B14,RapidSpList!$A$2:$A$291,RapidSpList!$I$2:$I$291)</f>
        <v>#N/A</v>
      </c>
      <c r="L14" s="75" t="e">
        <f>LOOKUP(B14,RapidSpList!$A$2:$A$291,RapidSpList!$D$2:$D$291)</f>
        <v>#N/A</v>
      </c>
      <c r="M14" s="76" t="e">
        <f>F14/Metrics!$E$14</f>
        <v>#N/A</v>
      </c>
      <c r="N14" s="37" t="e">
        <f t="shared" si="0"/>
        <v>#N/A</v>
      </c>
    </row>
    <row r="15" spans="1:14" s="33" customFormat="1" ht="12">
      <c r="A15" s="37">
        <v>10</v>
      </c>
      <c r="B15" s="98"/>
      <c r="C15" s="75" t="e">
        <f>LOOKUP(B15,RapidSpList!$A$2:$B$291)</f>
        <v>#N/A</v>
      </c>
      <c r="D15" s="72"/>
      <c r="E15" s="37" t="e">
        <f>LOOKUP(D15,CoverClasses!$A$3:$B$9)</f>
        <v>#N/A</v>
      </c>
      <c r="F15" s="37" t="e">
        <f>LOOKUP(D15,CoverClasses!$A$3:$A$9,CoverClasses!$C$3:$C$9)</f>
        <v>#N/A</v>
      </c>
      <c r="G15" s="75" t="e">
        <f>LOOKUP(B15,RapidSpList!$A$2:$A$291,RapidSpList!$C$2:$C$291)</f>
        <v>#N/A</v>
      </c>
      <c r="H15" s="75" t="e">
        <f>LOOKUP(B15,RapidSpList!$A$2:$A$291,RapidSpList!$E$2:$E$291)</f>
        <v>#N/A</v>
      </c>
      <c r="I15" s="75" t="e">
        <f>LOOKUP(B15,RapidSpList!$A$2:$A$291,RapidSpList!$G$2:$G$291)</f>
        <v>#N/A</v>
      </c>
      <c r="J15" s="75" t="e">
        <f>LOOKUP(B15,RapidSpList!$A$2:$A$291,RapidSpList!$H$2:$H$291)</f>
        <v>#N/A</v>
      </c>
      <c r="K15" s="75" t="e">
        <f>LOOKUP(B15,RapidSpList!$A$2:$A$291,RapidSpList!$I$2:$I$291)</f>
        <v>#N/A</v>
      </c>
      <c r="L15" s="75" t="e">
        <f>LOOKUP(B15,RapidSpList!$A$2:$A$291,RapidSpList!$D$2:$D$291)</f>
        <v>#N/A</v>
      </c>
      <c r="M15" s="76" t="e">
        <f>F15/Metrics!$E$14</f>
        <v>#N/A</v>
      </c>
      <c r="N15" s="37" t="e">
        <f t="shared" si="0"/>
        <v>#N/A</v>
      </c>
    </row>
    <row r="16" spans="1:14" s="33" customFormat="1" ht="12">
      <c r="A16" s="37">
        <v>11</v>
      </c>
      <c r="B16" s="72"/>
      <c r="C16" s="75" t="e">
        <f>LOOKUP(B16,RapidSpList!$A$2:$B$291)</f>
        <v>#N/A</v>
      </c>
      <c r="D16" s="72"/>
      <c r="E16" s="37" t="e">
        <f>LOOKUP(D16,CoverClasses!$A$3:$B$9)</f>
        <v>#N/A</v>
      </c>
      <c r="F16" s="37" t="e">
        <f>LOOKUP(D16,CoverClasses!$A$3:$A$9,CoverClasses!$C$3:$C$9)</f>
        <v>#N/A</v>
      </c>
      <c r="G16" s="75" t="e">
        <f>LOOKUP(B16,RapidSpList!$A$2:$A$291,RapidSpList!$C$2:$C$291)</f>
        <v>#N/A</v>
      </c>
      <c r="H16" s="75" t="e">
        <f>LOOKUP(B16,RapidSpList!$A$2:$A$291,RapidSpList!$E$2:$E$291)</f>
        <v>#N/A</v>
      </c>
      <c r="I16" s="75" t="e">
        <f>LOOKUP(B16,RapidSpList!$A$2:$A$291,RapidSpList!$G$2:$G$291)</f>
        <v>#N/A</v>
      </c>
      <c r="J16" s="75" t="e">
        <f>LOOKUP(B16,RapidSpList!$A$2:$A$291,RapidSpList!$H$2:$H$291)</f>
        <v>#N/A</v>
      </c>
      <c r="K16" s="75" t="e">
        <f>LOOKUP(B16,RapidSpList!$A$2:$A$291,RapidSpList!$I$2:$I$291)</f>
        <v>#N/A</v>
      </c>
      <c r="L16" s="75" t="e">
        <f>LOOKUP(B16,RapidSpList!$A$2:$A$291,RapidSpList!$D$2:$D$291)</f>
        <v>#N/A</v>
      </c>
      <c r="M16" s="76" t="e">
        <f>F16/Metrics!$E$14</f>
        <v>#N/A</v>
      </c>
      <c r="N16" s="37" t="e">
        <f t="shared" si="0"/>
        <v>#N/A</v>
      </c>
    </row>
    <row r="17" spans="1:14" s="33" customFormat="1" ht="12">
      <c r="A17" s="37">
        <v>12</v>
      </c>
      <c r="B17" s="98"/>
      <c r="C17" s="75" t="e">
        <f>LOOKUP(B17,RapidSpList!$A$2:$B$291)</f>
        <v>#N/A</v>
      </c>
      <c r="D17" s="72"/>
      <c r="E17" s="37" t="e">
        <f>LOOKUP(D17,CoverClasses!$A$3:$B$9)</f>
        <v>#N/A</v>
      </c>
      <c r="F17" s="37" t="e">
        <f>LOOKUP(D17,CoverClasses!$A$3:$A$9,CoverClasses!$C$3:$C$9)</f>
        <v>#N/A</v>
      </c>
      <c r="G17" s="75" t="e">
        <f>LOOKUP(B17,RapidSpList!$A$2:$A$291,RapidSpList!$C$2:$C$291)</f>
        <v>#N/A</v>
      </c>
      <c r="H17" s="75" t="e">
        <f>LOOKUP(B17,RapidSpList!$A$2:$A$291,RapidSpList!$E$2:$E$291)</f>
        <v>#N/A</v>
      </c>
      <c r="I17" s="75" t="e">
        <f>LOOKUP(B17,RapidSpList!$A$2:$A$291,RapidSpList!$G$2:$G$291)</f>
        <v>#N/A</v>
      </c>
      <c r="J17" s="75" t="e">
        <f>LOOKUP(B17,RapidSpList!$A$2:$A$291,RapidSpList!$H$2:$H$291)</f>
        <v>#N/A</v>
      </c>
      <c r="K17" s="75" t="e">
        <f>LOOKUP(B17,RapidSpList!$A$2:$A$291,RapidSpList!$I$2:$I$291)</f>
        <v>#N/A</v>
      </c>
      <c r="L17" s="75" t="e">
        <f>LOOKUP(B17,RapidSpList!$A$2:$A$291,RapidSpList!$D$2:$D$291)</f>
        <v>#N/A</v>
      </c>
      <c r="M17" s="76" t="e">
        <f>F17/Metrics!$E$14</f>
        <v>#N/A</v>
      </c>
      <c r="N17" s="37" t="e">
        <f t="shared" si="0"/>
        <v>#N/A</v>
      </c>
    </row>
    <row r="18" spans="1:14" s="33" customFormat="1" ht="12">
      <c r="A18" s="37">
        <v>13</v>
      </c>
      <c r="B18" s="72"/>
      <c r="C18" s="75" t="e">
        <f>LOOKUP(B18,RapidSpList!$A$2:$B$291)</f>
        <v>#N/A</v>
      </c>
      <c r="D18" s="72"/>
      <c r="E18" s="37" t="e">
        <f>LOOKUP(D18,CoverClasses!$A$3:$B$9)</f>
        <v>#N/A</v>
      </c>
      <c r="F18" s="37" t="e">
        <f>LOOKUP(D18,CoverClasses!$A$3:$A$9,CoverClasses!$C$3:$C$9)</f>
        <v>#N/A</v>
      </c>
      <c r="G18" s="75" t="e">
        <f>LOOKUP(B18,RapidSpList!$A$2:$A$291,RapidSpList!$C$2:$C$291)</f>
        <v>#N/A</v>
      </c>
      <c r="H18" s="75" t="e">
        <f>LOOKUP(B18,RapidSpList!$A$2:$A$291,RapidSpList!$E$2:$E$291)</f>
        <v>#N/A</v>
      </c>
      <c r="I18" s="75" t="e">
        <f>LOOKUP(B18,RapidSpList!$A$2:$A$291,RapidSpList!$G$2:$G$291)</f>
        <v>#N/A</v>
      </c>
      <c r="J18" s="75" t="e">
        <f>LOOKUP(B18,RapidSpList!$A$2:$A$291,RapidSpList!$H$2:$H$291)</f>
        <v>#N/A</v>
      </c>
      <c r="K18" s="75" t="e">
        <f>LOOKUP(B18,RapidSpList!$A$2:$A$291,RapidSpList!$I$2:$I$291)</f>
        <v>#N/A</v>
      </c>
      <c r="L18" s="75" t="e">
        <f>LOOKUP(B18,RapidSpList!$A$2:$A$291,RapidSpList!$D$2:$D$291)</f>
        <v>#N/A</v>
      </c>
      <c r="M18" s="76" t="e">
        <f>F18/Metrics!$E$14</f>
        <v>#N/A</v>
      </c>
      <c r="N18" s="37" t="e">
        <f t="shared" si="0"/>
        <v>#N/A</v>
      </c>
    </row>
    <row r="19" spans="1:14" s="33" customFormat="1" ht="12">
      <c r="A19" s="37">
        <v>14</v>
      </c>
      <c r="B19" s="98"/>
      <c r="C19" s="75" t="e">
        <f>LOOKUP(B19,RapidSpList!$A$2:$B$291)</f>
        <v>#N/A</v>
      </c>
      <c r="D19" s="72"/>
      <c r="E19" s="37" t="e">
        <f>LOOKUP(D19,CoverClasses!$A$3:$B$9)</f>
        <v>#N/A</v>
      </c>
      <c r="F19" s="37" t="e">
        <f>LOOKUP(D19,CoverClasses!$A$3:$A$9,CoverClasses!$C$3:$C$9)</f>
        <v>#N/A</v>
      </c>
      <c r="G19" s="75" t="e">
        <f>LOOKUP(B19,RapidSpList!$A$2:$A$291,RapidSpList!$C$2:$C$291)</f>
        <v>#N/A</v>
      </c>
      <c r="H19" s="75" t="e">
        <f>LOOKUP(B19,RapidSpList!$A$2:$A$291,RapidSpList!$E$2:$E$291)</f>
        <v>#N/A</v>
      </c>
      <c r="I19" s="75" t="e">
        <f>LOOKUP(B19,RapidSpList!$A$2:$A$291,RapidSpList!$G$2:$G$291)</f>
        <v>#N/A</v>
      </c>
      <c r="J19" s="75" t="e">
        <f>LOOKUP(B19,RapidSpList!$A$2:$A$291,RapidSpList!$H$2:$H$291)</f>
        <v>#N/A</v>
      </c>
      <c r="K19" s="75" t="e">
        <f>LOOKUP(B19,RapidSpList!$A$2:$A$291,RapidSpList!$I$2:$I$291)</f>
        <v>#N/A</v>
      </c>
      <c r="L19" s="75" t="e">
        <f>LOOKUP(B19,RapidSpList!$A$2:$A$291,RapidSpList!$D$2:$D$291)</f>
        <v>#N/A</v>
      </c>
      <c r="M19" s="76" t="e">
        <f>F19/Metrics!$E$14</f>
        <v>#N/A</v>
      </c>
      <c r="N19" s="37" t="e">
        <f t="shared" si="0"/>
        <v>#N/A</v>
      </c>
    </row>
    <row r="20" spans="1:14" s="33" customFormat="1" ht="12">
      <c r="A20" s="37">
        <v>15</v>
      </c>
      <c r="B20" s="72"/>
      <c r="C20" s="75" t="e">
        <f>LOOKUP(B20,RapidSpList!$A$2:$B$291)</f>
        <v>#N/A</v>
      </c>
      <c r="D20" s="72"/>
      <c r="E20" s="37" t="e">
        <f>LOOKUP(D20,CoverClasses!$A$3:$B$9)</f>
        <v>#N/A</v>
      </c>
      <c r="F20" s="37" t="e">
        <f>LOOKUP(D20,CoverClasses!$A$3:$A$9,CoverClasses!$C$3:$C$9)</f>
        <v>#N/A</v>
      </c>
      <c r="G20" s="75" t="e">
        <f>LOOKUP(B20,RapidSpList!$A$2:$A$291,RapidSpList!$C$2:$C$291)</f>
        <v>#N/A</v>
      </c>
      <c r="H20" s="75" t="e">
        <f>LOOKUP(B20,RapidSpList!$A$2:$A$291,RapidSpList!$E$2:$E$291)</f>
        <v>#N/A</v>
      </c>
      <c r="I20" s="75" t="e">
        <f>LOOKUP(B20,RapidSpList!$A$2:$A$291,RapidSpList!$G$2:$G$291)</f>
        <v>#N/A</v>
      </c>
      <c r="J20" s="75" t="e">
        <f>LOOKUP(B20,RapidSpList!$A$2:$A$291,RapidSpList!$H$2:$H$291)</f>
        <v>#N/A</v>
      </c>
      <c r="K20" s="75" t="e">
        <f>LOOKUP(B20,RapidSpList!$A$2:$A$291,RapidSpList!$I$2:$I$291)</f>
        <v>#N/A</v>
      </c>
      <c r="L20" s="75" t="e">
        <f>LOOKUP(B20,RapidSpList!$A$2:$A$291,RapidSpList!$D$2:$D$291)</f>
        <v>#N/A</v>
      </c>
      <c r="M20" s="76" t="e">
        <f>F20/Metrics!$E$14</f>
        <v>#N/A</v>
      </c>
      <c r="N20" s="37" t="e">
        <f t="shared" si="0"/>
        <v>#N/A</v>
      </c>
    </row>
    <row r="21" spans="1:14" s="33" customFormat="1" ht="12">
      <c r="A21" s="37">
        <v>16</v>
      </c>
      <c r="B21" s="98"/>
      <c r="C21" s="75" t="e">
        <f>LOOKUP(B21,RapidSpList!$A$2:$B$291)</f>
        <v>#N/A</v>
      </c>
      <c r="D21" s="72"/>
      <c r="E21" s="37" t="e">
        <f>LOOKUP(D21,CoverClasses!$A$3:$B$9)</f>
        <v>#N/A</v>
      </c>
      <c r="F21" s="37" t="e">
        <f>LOOKUP(D21,CoverClasses!$A$3:$A$9,CoverClasses!$C$3:$C$9)</f>
        <v>#N/A</v>
      </c>
      <c r="G21" s="75" t="e">
        <f>LOOKUP(B21,RapidSpList!$A$2:$A$291,RapidSpList!$C$2:$C$291)</f>
        <v>#N/A</v>
      </c>
      <c r="H21" s="75" t="e">
        <f>LOOKUP(B21,RapidSpList!$A$2:$A$291,RapidSpList!$E$2:$E$291)</f>
        <v>#N/A</v>
      </c>
      <c r="I21" s="75" t="e">
        <f>LOOKUP(B21,RapidSpList!$A$2:$A$291,RapidSpList!$G$2:$G$291)</f>
        <v>#N/A</v>
      </c>
      <c r="J21" s="75" t="e">
        <f>LOOKUP(B21,RapidSpList!$A$2:$A$291,RapidSpList!$H$2:$H$291)</f>
        <v>#N/A</v>
      </c>
      <c r="K21" s="75" t="e">
        <f>LOOKUP(B21,RapidSpList!$A$2:$A$291,RapidSpList!$I$2:$I$291)</f>
        <v>#N/A</v>
      </c>
      <c r="L21" s="75" t="e">
        <f>LOOKUP(B21,RapidSpList!$A$2:$A$291,RapidSpList!$D$2:$D$291)</f>
        <v>#N/A</v>
      </c>
      <c r="M21" s="76" t="e">
        <f>F21/Metrics!$E$14</f>
        <v>#N/A</v>
      </c>
      <c r="N21" s="37" t="e">
        <f t="shared" si="0"/>
        <v>#N/A</v>
      </c>
    </row>
    <row r="22" spans="1:14" s="33" customFormat="1" ht="12">
      <c r="A22" s="37">
        <v>17</v>
      </c>
      <c r="B22" s="72"/>
      <c r="C22" s="75" t="e">
        <f>LOOKUP(B22,RapidSpList!$A$2:$B$291)</f>
        <v>#N/A</v>
      </c>
      <c r="D22" s="72"/>
      <c r="E22" s="37" t="e">
        <f>LOOKUP(D22,CoverClasses!$A$3:$B$9)</f>
        <v>#N/A</v>
      </c>
      <c r="F22" s="37" t="e">
        <f>LOOKUP(D22,CoverClasses!$A$3:$A$9,CoverClasses!$C$3:$C$9)</f>
        <v>#N/A</v>
      </c>
      <c r="G22" s="75" t="e">
        <f>LOOKUP(B22,RapidSpList!$A$2:$A$291,RapidSpList!$C$2:$C$291)</f>
        <v>#N/A</v>
      </c>
      <c r="H22" s="75" t="e">
        <f>LOOKUP(B22,RapidSpList!$A$2:$A$291,RapidSpList!$E$2:$E$291)</f>
        <v>#N/A</v>
      </c>
      <c r="I22" s="75" t="e">
        <f>LOOKUP(B22,RapidSpList!$A$2:$A$291,RapidSpList!$G$2:$G$291)</f>
        <v>#N/A</v>
      </c>
      <c r="J22" s="75" t="e">
        <f>LOOKUP(B22,RapidSpList!$A$2:$A$291,RapidSpList!$H$2:$H$291)</f>
        <v>#N/A</v>
      </c>
      <c r="K22" s="75" t="e">
        <f>LOOKUP(B22,RapidSpList!$A$2:$A$291,RapidSpList!$I$2:$I$291)</f>
        <v>#N/A</v>
      </c>
      <c r="L22" s="75" t="e">
        <f>LOOKUP(B22,RapidSpList!$A$2:$A$291,RapidSpList!$D$2:$D$291)</f>
        <v>#N/A</v>
      </c>
      <c r="M22" s="76" t="e">
        <f>F22/Metrics!$E$14</f>
        <v>#N/A</v>
      </c>
      <c r="N22" s="37" t="e">
        <f t="shared" si="0"/>
        <v>#N/A</v>
      </c>
    </row>
    <row r="23" spans="1:14" s="33" customFormat="1" ht="12">
      <c r="A23" s="37">
        <v>18</v>
      </c>
      <c r="B23" s="98"/>
      <c r="C23" s="75" t="e">
        <f>LOOKUP(B23,RapidSpList!$A$2:$B$291)</f>
        <v>#N/A</v>
      </c>
      <c r="D23" s="72"/>
      <c r="E23" s="37" t="e">
        <f>LOOKUP(D23,CoverClasses!$A$3:$B$9)</f>
        <v>#N/A</v>
      </c>
      <c r="F23" s="37" t="e">
        <f>LOOKUP(D23,CoverClasses!$A$3:$A$9,CoverClasses!$C$3:$C$9)</f>
        <v>#N/A</v>
      </c>
      <c r="G23" s="75" t="e">
        <f>LOOKUP(B23,RapidSpList!$A$2:$A$291,RapidSpList!$C$2:$C$291)</f>
        <v>#N/A</v>
      </c>
      <c r="H23" s="75" t="e">
        <f>LOOKUP(B23,RapidSpList!$A$2:$A$291,RapidSpList!$E$2:$E$291)</f>
        <v>#N/A</v>
      </c>
      <c r="I23" s="75" t="e">
        <f>LOOKUP(B23,RapidSpList!$A$2:$A$291,RapidSpList!$G$2:$G$291)</f>
        <v>#N/A</v>
      </c>
      <c r="J23" s="75" t="e">
        <f>LOOKUP(B23,RapidSpList!$A$2:$A$291,RapidSpList!$H$2:$H$291)</f>
        <v>#N/A</v>
      </c>
      <c r="K23" s="75" t="e">
        <f>LOOKUP(B23,RapidSpList!$A$2:$A$291,RapidSpList!$I$2:$I$291)</f>
        <v>#N/A</v>
      </c>
      <c r="L23" s="75" t="e">
        <f>LOOKUP(B23,RapidSpList!$A$2:$A$291,RapidSpList!$D$2:$D$291)</f>
        <v>#N/A</v>
      </c>
      <c r="M23" s="76" t="e">
        <f>F23/Metrics!$E$14</f>
        <v>#N/A</v>
      </c>
      <c r="N23" s="37" t="e">
        <f t="shared" si="0"/>
        <v>#N/A</v>
      </c>
    </row>
    <row r="24" spans="1:14" s="33" customFormat="1" ht="12">
      <c r="A24" s="37">
        <v>19</v>
      </c>
      <c r="B24" s="72"/>
      <c r="C24" s="75" t="e">
        <f>LOOKUP(B24,RapidSpList!$A$2:$B$291)</f>
        <v>#N/A</v>
      </c>
      <c r="D24" s="72"/>
      <c r="E24" s="37" t="e">
        <f>LOOKUP(D24,CoverClasses!$A$3:$B$9)</f>
        <v>#N/A</v>
      </c>
      <c r="F24" s="37" t="e">
        <f>LOOKUP(D24,CoverClasses!$A$3:$A$9,CoverClasses!$C$3:$C$9)</f>
        <v>#N/A</v>
      </c>
      <c r="G24" s="75" t="e">
        <f>LOOKUP(B24,RapidSpList!$A$2:$A$291,RapidSpList!$C$2:$C$291)</f>
        <v>#N/A</v>
      </c>
      <c r="H24" s="75" t="e">
        <f>LOOKUP(B24,RapidSpList!$A$2:$A$291,RapidSpList!$E$2:$E$291)</f>
        <v>#N/A</v>
      </c>
      <c r="I24" s="75" t="e">
        <f>LOOKUP(B24,RapidSpList!$A$2:$A$291,RapidSpList!$G$2:$G$291)</f>
        <v>#N/A</v>
      </c>
      <c r="J24" s="75" t="e">
        <f>LOOKUP(B24,RapidSpList!$A$2:$A$291,RapidSpList!$H$2:$H$291)</f>
        <v>#N/A</v>
      </c>
      <c r="K24" s="75" t="e">
        <f>LOOKUP(B24,RapidSpList!$A$2:$A$291,RapidSpList!$I$2:$I$291)</f>
        <v>#N/A</v>
      </c>
      <c r="L24" s="75" t="e">
        <f>LOOKUP(B24,RapidSpList!$A$2:$A$291,RapidSpList!$D$2:$D$291)</f>
        <v>#N/A</v>
      </c>
      <c r="M24" s="76" t="e">
        <f>F24/Metrics!$E$14</f>
        <v>#N/A</v>
      </c>
      <c r="N24" s="37" t="e">
        <f t="shared" si="0"/>
        <v>#N/A</v>
      </c>
    </row>
    <row r="25" spans="1:14" s="33" customFormat="1" ht="12">
      <c r="A25" s="37">
        <v>20</v>
      </c>
      <c r="B25" s="98"/>
      <c r="C25" s="75" t="e">
        <f>LOOKUP(B25,RapidSpList!$A$2:$B$291)</f>
        <v>#N/A</v>
      </c>
      <c r="D25" s="72"/>
      <c r="E25" s="37" t="e">
        <f>LOOKUP(D25,CoverClasses!$A$3:$B$9)</f>
        <v>#N/A</v>
      </c>
      <c r="F25" s="37" t="e">
        <f>LOOKUP(D25,CoverClasses!$A$3:$A$9,CoverClasses!$C$3:$C$9)</f>
        <v>#N/A</v>
      </c>
      <c r="G25" s="75" t="e">
        <f>LOOKUP(B25,RapidSpList!$A$2:$A$291,RapidSpList!$C$2:$C$291)</f>
        <v>#N/A</v>
      </c>
      <c r="H25" s="75" t="e">
        <f>LOOKUP(B25,RapidSpList!$A$2:$A$291,RapidSpList!$E$2:$E$291)</f>
        <v>#N/A</v>
      </c>
      <c r="I25" s="75" t="e">
        <f>LOOKUP(B25,RapidSpList!$A$2:$A$291,RapidSpList!$G$2:$G$291)</f>
        <v>#N/A</v>
      </c>
      <c r="J25" s="75" t="e">
        <f>LOOKUP(B25,RapidSpList!$A$2:$A$291,RapidSpList!$H$2:$H$291)</f>
        <v>#N/A</v>
      </c>
      <c r="K25" s="75" t="e">
        <f>LOOKUP(B25,RapidSpList!$A$2:$A$291,RapidSpList!$I$2:$I$291)</f>
        <v>#N/A</v>
      </c>
      <c r="L25" s="75" t="e">
        <f>LOOKUP(B25,RapidSpList!$A$2:$A$291,RapidSpList!$D$2:$D$291)</f>
        <v>#N/A</v>
      </c>
      <c r="M25" s="76" t="e">
        <f>F25/Metrics!$E$14</f>
        <v>#N/A</v>
      </c>
      <c r="N25" s="37" t="e">
        <f t="shared" si="0"/>
        <v>#N/A</v>
      </c>
    </row>
    <row r="26" spans="1:14" s="33" customFormat="1" ht="12">
      <c r="A26" s="37">
        <v>21</v>
      </c>
      <c r="B26" s="72"/>
      <c r="C26" s="75" t="e">
        <f>LOOKUP(B26,RapidSpList!$A$2:$B$291)</f>
        <v>#N/A</v>
      </c>
      <c r="D26" s="72"/>
      <c r="E26" s="37" t="e">
        <f>LOOKUP(D26,CoverClasses!$A$3:$B$9)</f>
        <v>#N/A</v>
      </c>
      <c r="F26" s="37" t="e">
        <f>LOOKUP(D26,CoverClasses!$A$3:$A$9,CoverClasses!$C$3:$C$9)</f>
        <v>#N/A</v>
      </c>
      <c r="G26" s="75" t="e">
        <f>LOOKUP(B26,RapidSpList!$A$2:$A$291,RapidSpList!$C$2:$C$291)</f>
        <v>#N/A</v>
      </c>
      <c r="H26" s="75" t="e">
        <f>LOOKUP(B26,RapidSpList!$A$2:$A$291,RapidSpList!$E$2:$E$291)</f>
        <v>#N/A</v>
      </c>
      <c r="I26" s="75" t="e">
        <f>LOOKUP(B26,RapidSpList!$A$2:$A$291,RapidSpList!$G$2:$G$291)</f>
        <v>#N/A</v>
      </c>
      <c r="J26" s="75" t="e">
        <f>LOOKUP(B26,RapidSpList!$A$2:$A$291,RapidSpList!$H$2:$H$291)</f>
        <v>#N/A</v>
      </c>
      <c r="K26" s="75" t="e">
        <f>LOOKUP(B26,RapidSpList!$A$2:$A$291,RapidSpList!$I$2:$I$291)</f>
        <v>#N/A</v>
      </c>
      <c r="L26" s="75" t="e">
        <f>LOOKUP(B26,RapidSpList!$A$2:$A$291,RapidSpList!$D$2:$D$291)</f>
        <v>#N/A</v>
      </c>
      <c r="M26" s="76" t="e">
        <f>F26/Metrics!$E$14</f>
        <v>#N/A</v>
      </c>
      <c r="N26" s="37" t="e">
        <f t="shared" si="0"/>
        <v>#N/A</v>
      </c>
    </row>
    <row r="27" spans="1:14" s="33" customFormat="1" ht="12">
      <c r="A27" s="37">
        <v>22</v>
      </c>
      <c r="B27" s="98"/>
      <c r="C27" s="75" t="e">
        <f>LOOKUP(B27,RapidSpList!$A$2:$B$291)</f>
        <v>#N/A</v>
      </c>
      <c r="D27" s="72"/>
      <c r="E27" s="37" t="e">
        <f>LOOKUP(D27,CoverClasses!$A$3:$B$9)</f>
        <v>#N/A</v>
      </c>
      <c r="F27" s="37" t="e">
        <f>LOOKUP(D27,CoverClasses!$A$3:$A$9,CoverClasses!$C$3:$C$9)</f>
        <v>#N/A</v>
      </c>
      <c r="G27" s="75" t="e">
        <f>LOOKUP(B27,RapidSpList!$A$2:$A$291,RapidSpList!$C$2:$C$291)</f>
        <v>#N/A</v>
      </c>
      <c r="H27" s="75" t="e">
        <f>LOOKUP(B27,RapidSpList!$A$2:$A$291,RapidSpList!$E$2:$E$291)</f>
        <v>#N/A</v>
      </c>
      <c r="I27" s="75" t="e">
        <f>LOOKUP(B27,RapidSpList!$A$2:$A$291,RapidSpList!$G$2:$G$291)</f>
        <v>#N/A</v>
      </c>
      <c r="J27" s="75" t="e">
        <f>LOOKUP(B27,RapidSpList!$A$2:$A$291,RapidSpList!$H$2:$H$291)</f>
        <v>#N/A</v>
      </c>
      <c r="K27" s="75" t="e">
        <f>LOOKUP(B27,RapidSpList!$A$2:$A$291,RapidSpList!$I$2:$I$291)</f>
        <v>#N/A</v>
      </c>
      <c r="L27" s="75" t="e">
        <f>LOOKUP(B27,RapidSpList!$A$2:$A$291,RapidSpList!$D$2:$D$291)</f>
        <v>#N/A</v>
      </c>
      <c r="M27" s="76" t="e">
        <f>F27/Metrics!$E$14</f>
        <v>#N/A</v>
      </c>
      <c r="N27" s="37" t="e">
        <f t="shared" si="0"/>
        <v>#N/A</v>
      </c>
    </row>
    <row r="28" spans="1:14" s="33" customFormat="1" ht="12">
      <c r="A28" s="37">
        <v>23</v>
      </c>
      <c r="B28" s="72"/>
      <c r="C28" s="75" t="e">
        <f>LOOKUP(B28,RapidSpList!$A$2:$B$291)</f>
        <v>#N/A</v>
      </c>
      <c r="D28" s="72"/>
      <c r="E28" s="37" t="e">
        <f>LOOKUP(D28,CoverClasses!$A$3:$B$9)</f>
        <v>#N/A</v>
      </c>
      <c r="F28" s="37" t="e">
        <f>LOOKUP(D28,CoverClasses!$A$3:$A$9,CoverClasses!$C$3:$C$9)</f>
        <v>#N/A</v>
      </c>
      <c r="G28" s="75" t="e">
        <f>LOOKUP(B28,RapidSpList!$A$2:$A$291,RapidSpList!$C$2:$C$291)</f>
        <v>#N/A</v>
      </c>
      <c r="H28" s="75" t="e">
        <f>LOOKUP(B28,RapidSpList!$A$2:$A$291,RapidSpList!$E$2:$E$291)</f>
        <v>#N/A</v>
      </c>
      <c r="I28" s="75" t="e">
        <f>LOOKUP(B28,RapidSpList!$A$2:$A$291,RapidSpList!$G$2:$G$291)</f>
        <v>#N/A</v>
      </c>
      <c r="J28" s="75" t="e">
        <f>LOOKUP(B28,RapidSpList!$A$2:$A$291,RapidSpList!$H$2:$H$291)</f>
        <v>#N/A</v>
      </c>
      <c r="K28" s="75" t="e">
        <f>LOOKUP(B28,RapidSpList!$A$2:$A$291,RapidSpList!$I$2:$I$291)</f>
        <v>#N/A</v>
      </c>
      <c r="L28" s="75" t="e">
        <f>LOOKUP(B28,RapidSpList!$A$2:$A$291,RapidSpList!$D$2:$D$291)</f>
        <v>#N/A</v>
      </c>
      <c r="M28" s="76" t="e">
        <f>F28/Metrics!$E$14</f>
        <v>#N/A</v>
      </c>
      <c r="N28" s="37" t="e">
        <f t="shared" si="0"/>
        <v>#N/A</v>
      </c>
    </row>
    <row r="29" spans="1:14" s="33" customFormat="1" ht="12">
      <c r="A29" s="37">
        <v>24</v>
      </c>
      <c r="B29" s="98"/>
      <c r="C29" s="75" t="e">
        <f>LOOKUP(B29,RapidSpList!$A$2:$B$291)</f>
        <v>#N/A</v>
      </c>
      <c r="D29" s="72"/>
      <c r="E29" s="37" t="e">
        <f>LOOKUP(D29,CoverClasses!$A$3:$B$9)</f>
        <v>#N/A</v>
      </c>
      <c r="F29" s="37" t="e">
        <f>LOOKUP(D29,CoverClasses!$A$3:$A$9,CoverClasses!$C$3:$C$9)</f>
        <v>#N/A</v>
      </c>
      <c r="G29" s="75" t="e">
        <f>LOOKUP(B29,RapidSpList!$A$2:$A$291,RapidSpList!$C$2:$C$291)</f>
        <v>#N/A</v>
      </c>
      <c r="H29" s="75" t="e">
        <f>LOOKUP(B29,RapidSpList!$A$2:$A$291,RapidSpList!$E$2:$E$291)</f>
        <v>#N/A</v>
      </c>
      <c r="I29" s="75" t="e">
        <f>LOOKUP(B29,RapidSpList!$A$2:$A$291,RapidSpList!$G$2:$G$291)</f>
        <v>#N/A</v>
      </c>
      <c r="J29" s="75" t="e">
        <f>LOOKUP(B29,RapidSpList!$A$2:$A$291,RapidSpList!$H$2:$H$291)</f>
        <v>#N/A</v>
      </c>
      <c r="K29" s="75" t="e">
        <f>LOOKUP(B29,RapidSpList!$A$2:$A$291,RapidSpList!$I$2:$I$291)</f>
        <v>#N/A</v>
      </c>
      <c r="L29" s="75" t="e">
        <f>LOOKUP(B29,RapidSpList!$A$2:$A$291,RapidSpList!$D$2:$D$291)</f>
        <v>#N/A</v>
      </c>
      <c r="M29" s="76" t="e">
        <f>F29/Metrics!$E$14</f>
        <v>#N/A</v>
      </c>
      <c r="N29" s="37" t="e">
        <f t="shared" si="0"/>
        <v>#N/A</v>
      </c>
    </row>
    <row r="30" spans="1:14" s="33" customFormat="1" ht="12">
      <c r="A30" s="37">
        <v>25</v>
      </c>
      <c r="B30" s="72"/>
      <c r="C30" s="75" t="e">
        <f>LOOKUP(B30,RapidSpList!$A$2:$B$291)</f>
        <v>#N/A</v>
      </c>
      <c r="D30" s="72"/>
      <c r="E30" s="37" t="e">
        <f>LOOKUP(D30,CoverClasses!$A$3:$B$9)</f>
        <v>#N/A</v>
      </c>
      <c r="F30" s="37" t="e">
        <f>LOOKUP(D30,CoverClasses!$A$3:$A$9,CoverClasses!$C$3:$C$9)</f>
        <v>#N/A</v>
      </c>
      <c r="G30" s="75" t="e">
        <f>LOOKUP(B30,RapidSpList!$A$2:$A$291,RapidSpList!$C$2:$C$291)</f>
        <v>#N/A</v>
      </c>
      <c r="H30" s="75" t="e">
        <f>LOOKUP(B30,RapidSpList!$A$2:$A$291,RapidSpList!$E$2:$E$291)</f>
        <v>#N/A</v>
      </c>
      <c r="I30" s="75" t="e">
        <f>LOOKUP(B30,RapidSpList!$A$2:$A$291,RapidSpList!$G$2:$G$291)</f>
        <v>#N/A</v>
      </c>
      <c r="J30" s="75" t="e">
        <f>LOOKUP(B30,RapidSpList!$A$2:$A$291,RapidSpList!$H$2:$H$291)</f>
        <v>#N/A</v>
      </c>
      <c r="K30" s="75" t="e">
        <f>LOOKUP(B30,RapidSpList!$A$2:$A$291,RapidSpList!$I$2:$I$291)</f>
        <v>#N/A</v>
      </c>
      <c r="L30" s="75" t="e">
        <f>LOOKUP(B30,RapidSpList!$A$2:$A$291,RapidSpList!$D$2:$D$291)</f>
        <v>#N/A</v>
      </c>
      <c r="M30" s="76" t="e">
        <f>F30/Metrics!$E$14</f>
        <v>#N/A</v>
      </c>
      <c r="N30" s="37" t="e">
        <f t="shared" si="0"/>
        <v>#N/A</v>
      </c>
    </row>
    <row r="31" spans="1:14" s="33" customFormat="1" ht="12">
      <c r="A31" s="37">
        <v>26</v>
      </c>
      <c r="B31" s="98"/>
      <c r="C31" s="75" t="e">
        <f>LOOKUP(B31,RapidSpList!$A$2:$B$291)</f>
        <v>#N/A</v>
      </c>
      <c r="D31" s="72"/>
      <c r="E31" s="37" t="e">
        <f>LOOKUP(D31,CoverClasses!$A$3:$B$9)</f>
        <v>#N/A</v>
      </c>
      <c r="F31" s="37" t="e">
        <f>LOOKUP(D31,CoverClasses!$A$3:$A$9,CoverClasses!$C$3:$C$9)</f>
        <v>#N/A</v>
      </c>
      <c r="G31" s="75" t="e">
        <f>LOOKUP(B31,RapidSpList!$A$2:$A$291,RapidSpList!$C$2:$C$291)</f>
        <v>#N/A</v>
      </c>
      <c r="H31" s="75" t="e">
        <f>LOOKUP(B31,RapidSpList!$A$2:$A$291,RapidSpList!$E$2:$E$291)</f>
        <v>#N/A</v>
      </c>
      <c r="I31" s="75" t="e">
        <f>LOOKUP(B31,RapidSpList!$A$2:$A$291,RapidSpList!$G$2:$G$291)</f>
        <v>#N/A</v>
      </c>
      <c r="J31" s="75" t="e">
        <f>LOOKUP(B31,RapidSpList!$A$2:$A$291,RapidSpList!$H$2:$H$291)</f>
        <v>#N/A</v>
      </c>
      <c r="K31" s="75" t="e">
        <f>LOOKUP(B31,RapidSpList!$A$2:$A$291,RapidSpList!$I$2:$I$291)</f>
        <v>#N/A</v>
      </c>
      <c r="L31" s="75" t="e">
        <f>LOOKUP(B31,RapidSpList!$A$2:$A$291,RapidSpList!$D$2:$D$291)</f>
        <v>#N/A</v>
      </c>
      <c r="M31" s="76" t="e">
        <f>F31/Metrics!$E$14</f>
        <v>#N/A</v>
      </c>
      <c r="N31" s="37" t="e">
        <f t="shared" si="0"/>
        <v>#N/A</v>
      </c>
    </row>
    <row r="32" spans="1:14" s="33" customFormat="1" ht="12">
      <c r="A32" s="37">
        <v>27</v>
      </c>
      <c r="B32" s="72"/>
      <c r="C32" s="75" t="e">
        <f>LOOKUP(B32,RapidSpList!$A$2:$B$291)</f>
        <v>#N/A</v>
      </c>
      <c r="D32" s="72"/>
      <c r="E32" s="37" t="e">
        <f>LOOKUP(D32,CoverClasses!$A$3:$B$9)</f>
        <v>#N/A</v>
      </c>
      <c r="F32" s="37" t="e">
        <f>LOOKUP(D32,CoverClasses!$A$3:$A$9,CoverClasses!$C$3:$C$9)</f>
        <v>#N/A</v>
      </c>
      <c r="G32" s="75" t="e">
        <f>LOOKUP(B32,RapidSpList!$A$2:$A$291,RapidSpList!$C$2:$C$291)</f>
        <v>#N/A</v>
      </c>
      <c r="H32" s="75" t="e">
        <f>LOOKUP(B32,RapidSpList!$A$2:$A$291,RapidSpList!$E$2:$E$291)</f>
        <v>#N/A</v>
      </c>
      <c r="I32" s="75" t="e">
        <f>LOOKUP(B32,RapidSpList!$A$2:$A$291,RapidSpList!$G$2:$G$291)</f>
        <v>#N/A</v>
      </c>
      <c r="J32" s="75" t="e">
        <f>LOOKUP(B32,RapidSpList!$A$2:$A$291,RapidSpList!$H$2:$H$291)</f>
        <v>#N/A</v>
      </c>
      <c r="K32" s="75" t="e">
        <f>LOOKUP(B32,RapidSpList!$A$2:$A$291,RapidSpList!$I$2:$I$291)</f>
        <v>#N/A</v>
      </c>
      <c r="L32" s="75" t="e">
        <f>LOOKUP(B32,RapidSpList!$A$2:$A$291,RapidSpList!$D$2:$D$291)</f>
        <v>#N/A</v>
      </c>
      <c r="M32" s="76" t="e">
        <f>F32/Metrics!$E$14</f>
        <v>#N/A</v>
      </c>
      <c r="N32" s="37" t="e">
        <f t="shared" si="0"/>
        <v>#N/A</v>
      </c>
    </row>
    <row r="33" spans="1:14" s="33" customFormat="1" ht="12">
      <c r="A33" s="37">
        <v>28</v>
      </c>
      <c r="B33" s="98"/>
      <c r="C33" s="75" t="e">
        <f>LOOKUP(B33,RapidSpList!$A$2:$B$291)</f>
        <v>#N/A</v>
      </c>
      <c r="D33" s="72"/>
      <c r="E33" s="37" t="e">
        <f>LOOKUP(D33,CoverClasses!$A$3:$B$9)</f>
        <v>#N/A</v>
      </c>
      <c r="F33" s="37" t="e">
        <f>LOOKUP(D33,CoverClasses!$A$3:$A$9,CoverClasses!$C$3:$C$9)</f>
        <v>#N/A</v>
      </c>
      <c r="G33" s="75" t="e">
        <f>LOOKUP(B33,RapidSpList!$A$2:$A$291,RapidSpList!$C$2:$C$291)</f>
        <v>#N/A</v>
      </c>
      <c r="H33" s="75" t="e">
        <f>LOOKUP(B33,RapidSpList!$A$2:$A$291,RapidSpList!$E$2:$E$291)</f>
        <v>#N/A</v>
      </c>
      <c r="I33" s="75" t="e">
        <f>LOOKUP(B33,RapidSpList!$A$2:$A$291,RapidSpList!$G$2:$G$291)</f>
        <v>#N/A</v>
      </c>
      <c r="J33" s="75" t="e">
        <f>LOOKUP(B33,RapidSpList!$A$2:$A$291,RapidSpList!$H$2:$H$291)</f>
        <v>#N/A</v>
      </c>
      <c r="K33" s="75" t="e">
        <f>LOOKUP(B33,RapidSpList!$A$2:$A$291,RapidSpList!$I$2:$I$291)</f>
        <v>#N/A</v>
      </c>
      <c r="L33" s="75" t="e">
        <f>LOOKUP(B33,RapidSpList!$A$2:$A$291,RapidSpList!$D$2:$D$291)</f>
        <v>#N/A</v>
      </c>
      <c r="M33" s="76" t="e">
        <f>F33/Metrics!$E$14</f>
        <v>#N/A</v>
      </c>
      <c r="N33" s="37" t="e">
        <f t="shared" si="0"/>
        <v>#N/A</v>
      </c>
    </row>
    <row r="34" spans="1:14" s="33" customFormat="1" ht="12">
      <c r="A34" s="37">
        <v>29</v>
      </c>
      <c r="B34" s="72"/>
      <c r="C34" s="75" t="e">
        <f>LOOKUP(B34,RapidSpList!$A$2:$B$291)</f>
        <v>#N/A</v>
      </c>
      <c r="D34" s="72"/>
      <c r="E34" s="37" t="e">
        <f>LOOKUP(D34,CoverClasses!$A$3:$B$9)</f>
        <v>#N/A</v>
      </c>
      <c r="F34" s="37" t="e">
        <f>LOOKUP(D34,CoverClasses!$A$3:$A$9,CoverClasses!$C$3:$C$9)</f>
        <v>#N/A</v>
      </c>
      <c r="G34" s="75" t="e">
        <f>LOOKUP(B34,RapidSpList!$A$2:$A$291,RapidSpList!$C$2:$C$291)</f>
        <v>#N/A</v>
      </c>
      <c r="H34" s="75" t="e">
        <f>LOOKUP(B34,RapidSpList!$A$2:$A$291,RapidSpList!$E$2:$E$291)</f>
        <v>#N/A</v>
      </c>
      <c r="I34" s="75" t="e">
        <f>LOOKUP(B34,RapidSpList!$A$2:$A$291,RapidSpList!$G$2:$G$291)</f>
        <v>#N/A</v>
      </c>
      <c r="J34" s="75" t="e">
        <f>LOOKUP(B34,RapidSpList!$A$2:$A$291,RapidSpList!$H$2:$H$291)</f>
        <v>#N/A</v>
      </c>
      <c r="K34" s="75" t="e">
        <f>LOOKUP(B34,RapidSpList!$A$2:$A$291,RapidSpList!$I$2:$I$291)</f>
        <v>#N/A</v>
      </c>
      <c r="L34" s="75" t="e">
        <f>LOOKUP(B34,RapidSpList!$A$2:$A$291,RapidSpList!$D$2:$D$291)</f>
        <v>#N/A</v>
      </c>
      <c r="M34" s="76" t="e">
        <f>F34/Metrics!$E$14</f>
        <v>#N/A</v>
      </c>
      <c r="N34" s="37" t="e">
        <f t="shared" si="0"/>
        <v>#N/A</v>
      </c>
    </row>
    <row r="35" spans="1:14" s="33" customFormat="1" ht="12">
      <c r="A35" s="37">
        <v>30</v>
      </c>
      <c r="B35" s="98"/>
      <c r="C35" s="75" t="e">
        <f>LOOKUP(B35,RapidSpList!$A$2:$B$291)</f>
        <v>#N/A</v>
      </c>
      <c r="D35" s="72"/>
      <c r="E35" s="37" t="e">
        <f>LOOKUP(D35,CoverClasses!$A$3:$B$9)</f>
        <v>#N/A</v>
      </c>
      <c r="F35" s="37" t="e">
        <f>LOOKUP(D35,CoverClasses!$A$3:$A$9,CoverClasses!$C$3:$C$9)</f>
        <v>#N/A</v>
      </c>
      <c r="G35" s="75" t="e">
        <f>LOOKUP(B35,RapidSpList!$A$2:$A$291,RapidSpList!$C$2:$C$291)</f>
        <v>#N/A</v>
      </c>
      <c r="H35" s="75" t="e">
        <f>LOOKUP(B35,RapidSpList!$A$2:$A$291,RapidSpList!$E$2:$E$291)</f>
        <v>#N/A</v>
      </c>
      <c r="I35" s="75" t="e">
        <f>LOOKUP(B35,RapidSpList!$A$2:$A$291,RapidSpList!$G$2:$G$291)</f>
        <v>#N/A</v>
      </c>
      <c r="J35" s="75" t="e">
        <f>LOOKUP(B35,RapidSpList!$A$2:$A$291,RapidSpList!$H$2:$H$291)</f>
        <v>#N/A</v>
      </c>
      <c r="K35" s="75" t="e">
        <f>LOOKUP(B35,RapidSpList!$A$2:$A$291,RapidSpList!$I$2:$I$291)</f>
        <v>#N/A</v>
      </c>
      <c r="L35" s="75" t="e">
        <f>LOOKUP(B35,RapidSpList!$A$2:$A$291,RapidSpList!$D$2:$D$291)</f>
        <v>#N/A</v>
      </c>
      <c r="M35" s="76" t="e">
        <f>F35/Metrics!$E$14</f>
        <v>#N/A</v>
      </c>
      <c r="N35" s="37" t="e">
        <f t="shared" si="0"/>
        <v>#N/A</v>
      </c>
    </row>
    <row r="36" spans="1:14" s="33" customFormat="1" ht="12">
      <c r="A36" s="37">
        <v>31</v>
      </c>
      <c r="B36" s="72"/>
      <c r="C36" s="75" t="e">
        <f>LOOKUP(B36,RapidSpList!$A$2:$B$291)</f>
        <v>#N/A</v>
      </c>
      <c r="D36" s="72"/>
      <c r="E36" s="37" t="e">
        <f>LOOKUP(D36,CoverClasses!$A$3:$B$9)</f>
        <v>#N/A</v>
      </c>
      <c r="F36" s="37" t="e">
        <f>LOOKUP(D36,CoverClasses!$A$3:$A$9,CoverClasses!$C$3:$C$9)</f>
        <v>#N/A</v>
      </c>
      <c r="G36" s="75" t="e">
        <f>LOOKUP(B36,RapidSpList!$A$2:$A$291,RapidSpList!$C$2:$C$291)</f>
        <v>#N/A</v>
      </c>
      <c r="H36" s="75" t="e">
        <f>LOOKUP(B36,RapidSpList!$A$2:$A$291,RapidSpList!$E$2:$E$291)</f>
        <v>#N/A</v>
      </c>
      <c r="I36" s="75" t="e">
        <f>LOOKUP(B36,RapidSpList!$A$2:$A$291,RapidSpList!$G$2:$G$291)</f>
        <v>#N/A</v>
      </c>
      <c r="J36" s="75" t="e">
        <f>LOOKUP(B36,RapidSpList!$A$2:$A$291,RapidSpList!$H$2:$H$291)</f>
        <v>#N/A</v>
      </c>
      <c r="K36" s="75" t="e">
        <f>LOOKUP(B36,RapidSpList!$A$2:$A$291,RapidSpList!$I$2:$I$291)</f>
        <v>#N/A</v>
      </c>
      <c r="L36" s="75" t="e">
        <f>LOOKUP(B36,RapidSpList!$A$2:$A$291,RapidSpList!$D$2:$D$291)</f>
        <v>#N/A</v>
      </c>
      <c r="M36" s="76" t="e">
        <f>F36/Metrics!$E$14</f>
        <v>#N/A</v>
      </c>
      <c r="N36" s="37" t="e">
        <f t="shared" si="0"/>
        <v>#N/A</v>
      </c>
    </row>
    <row r="37" spans="1:14" s="33" customFormat="1" ht="12">
      <c r="A37" s="37">
        <v>32</v>
      </c>
      <c r="B37" s="98"/>
      <c r="C37" s="75" t="e">
        <f>LOOKUP(B37,RapidSpList!$A$2:$B$291)</f>
        <v>#N/A</v>
      </c>
      <c r="D37" s="72"/>
      <c r="E37" s="37" t="e">
        <f>LOOKUP(D37,CoverClasses!$A$3:$B$9)</f>
        <v>#N/A</v>
      </c>
      <c r="F37" s="37" t="e">
        <f>LOOKUP(D37,CoverClasses!$A$3:$A$9,CoverClasses!$C$3:$C$9)</f>
        <v>#N/A</v>
      </c>
      <c r="G37" s="75" t="e">
        <f>LOOKUP(B37,RapidSpList!$A$2:$A$291,RapidSpList!$C$2:$C$291)</f>
        <v>#N/A</v>
      </c>
      <c r="H37" s="75" t="e">
        <f>LOOKUP(B37,RapidSpList!$A$2:$A$291,RapidSpList!$E$2:$E$291)</f>
        <v>#N/A</v>
      </c>
      <c r="I37" s="75" t="e">
        <f>LOOKUP(B37,RapidSpList!$A$2:$A$291,RapidSpList!$G$2:$G$291)</f>
        <v>#N/A</v>
      </c>
      <c r="J37" s="75" t="e">
        <f>LOOKUP(B37,RapidSpList!$A$2:$A$291,RapidSpList!$H$2:$H$291)</f>
        <v>#N/A</v>
      </c>
      <c r="K37" s="75" t="e">
        <f>LOOKUP(B37,RapidSpList!$A$2:$A$291,RapidSpList!$I$2:$I$291)</f>
        <v>#N/A</v>
      </c>
      <c r="L37" s="75" t="e">
        <f>LOOKUP(B37,RapidSpList!$A$2:$A$291,RapidSpList!$D$2:$D$291)</f>
        <v>#N/A</v>
      </c>
      <c r="M37" s="76" t="e">
        <f>F37/Metrics!$E$14</f>
        <v>#N/A</v>
      </c>
      <c r="N37" s="37" t="e">
        <f t="shared" si="0"/>
        <v>#N/A</v>
      </c>
    </row>
    <row r="38" spans="1:14" s="33" customFormat="1" ht="12">
      <c r="A38" s="37">
        <v>33</v>
      </c>
      <c r="B38" s="72"/>
      <c r="C38" s="75" t="e">
        <f>LOOKUP(B38,RapidSpList!$A$2:$B$291)</f>
        <v>#N/A</v>
      </c>
      <c r="D38" s="72"/>
      <c r="E38" s="37" t="e">
        <f>LOOKUP(D38,CoverClasses!$A$3:$B$9)</f>
        <v>#N/A</v>
      </c>
      <c r="F38" s="37" t="e">
        <f>LOOKUP(D38,CoverClasses!$A$3:$A$9,CoverClasses!$C$3:$C$9)</f>
        <v>#N/A</v>
      </c>
      <c r="G38" s="75" t="e">
        <f>LOOKUP(B38,RapidSpList!$A$2:$A$291,RapidSpList!$C$2:$C$291)</f>
        <v>#N/A</v>
      </c>
      <c r="H38" s="75" t="e">
        <f>LOOKUP(B38,RapidSpList!$A$2:$A$291,RapidSpList!$E$2:$E$291)</f>
        <v>#N/A</v>
      </c>
      <c r="I38" s="75" t="e">
        <f>LOOKUP(B38,RapidSpList!$A$2:$A$291,RapidSpList!$G$2:$G$291)</f>
        <v>#N/A</v>
      </c>
      <c r="J38" s="75" t="e">
        <f>LOOKUP(B38,RapidSpList!$A$2:$A$291,RapidSpList!$H$2:$H$291)</f>
        <v>#N/A</v>
      </c>
      <c r="K38" s="75" t="e">
        <f>LOOKUP(B38,RapidSpList!$A$2:$A$291,RapidSpList!$I$2:$I$291)</f>
        <v>#N/A</v>
      </c>
      <c r="L38" s="75" t="e">
        <f>LOOKUP(B38,RapidSpList!$A$2:$A$291,RapidSpList!$D$2:$D$291)</f>
        <v>#N/A</v>
      </c>
      <c r="M38" s="76" t="e">
        <f>F38/Metrics!$E$14</f>
        <v>#N/A</v>
      </c>
      <c r="N38" s="37" t="e">
        <f t="shared" si="0"/>
        <v>#N/A</v>
      </c>
    </row>
    <row r="39" spans="1:14" s="33" customFormat="1" ht="12">
      <c r="A39" s="37">
        <v>34</v>
      </c>
      <c r="B39" s="98"/>
      <c r="C39" s="75" t="e">
        <f>LOOKUP(B39,RapidSpList!$A$2:$B$291)</f>
        <v>#N/A</v>
      </c>
      <c r="D39" s="72"/>
      <c r="E39" s="37" t="e">
        <f>LOOKUP(D39,CoverClasses!$A$3:$B$9)</f>
        <v>#N/A</v>
      </c>
      <c r="F39" s="37" t="e">
        <f>LOOKUP(D39,CoverClasses!$A$3:$A$9,CoverClasses!$C$3:$C$9)</f>
        <v>#N/A</v>
      </c>
      <c r="G39" s="75" t="e">
        <f>LOOKUP(B39,RapidSpList!$A$2:$A$291,RapidSpList!$C$2:$C$291)</f>
        <v>#N/A</v>
      </c>
      <c r="H39" s="75" t="e">
        <f>LOOKUP(B39,RapidSpList!$A$2:$A$291,RapidSpList!$E$2:$E$291)</f>
        <v>#N/A</v>
      </c>
      <c r="I39" s="75" t="e">
        <f>LOOKUP(B39,RapidSpList!$A$2:$A$291,RapidSpList!$G$2:$G$291)</f>
        <v>#N/A</v>
      </c>
      <c r="J39" s="75" t="e">
        <f>LOOKUP(B39,RapidSpList!$A$2:$A$291,RapidSpList!$H$2:$H$291)</f>
        <v>#N/A</v>
      </c>
      <c r="K39" s="75" t="e">
        <f>LOOKUP(B39,RapidSpList!$A$2:$A$291,RapidSpList!$I$2:$I$291)</f>
        <v>#N/A</v>
      </c>
      <c r="L39" s="75" t="e">
        <f>LOOKUP(B39,RapidSpList!$A$2:$A$291,RapidSpList!$D$2:$D$291)</f>
        <v>#N/A</v>
      </c>
      <c r="M39" s="76" t="e">
        <f>F39/Metrics!$E$14</f>
        <v>#N/A</v>
      </c>
      <c r="N39" s="37" t="e">
        <f t="shared" si="0"/>
        <v>#N/A</v>
      </c>
    </row>
    <row r="40" spans="1:14" s="33" customFormat="1" ht="12">
      <c r="A40" s="37">
        <v>35</v>
      </c>
      <c r="B40" s="72"/>
      <c r="C40" s="75" t="e">
        <f>LOOKUP(B40,RapidSpList!$A$2:$B$291)</f>
        <v>#N/A</v>
      </c>
      <c r="D40" s="72"/>
      <c r="E40" s="37" t="e">
        <f>LOOKUP(D40,CoverClasses!$A$3:$B$9)</f>
        <v>#N/A</v>
      </c>
      <c r="F40" s="37" t="e">
        <f>LOOKUP(D40,CoverClasses!$A$3:$A$9,CoverClasses!$C$3:$C$9)</f>
        <v>#N/A</v>
      </c>
      <c r="G40" s="75" t="e">
        <f>LOOKUP(B40,RapidSpList!$A$2:$A$291,RapidSpList!$C$2:$C$291)</f>
        <v>#N/A</v>
      </c>
      <c r="H40" s="75" t="e">
        <f>LOOKUP(B40,RapidSpList!$A$2:$A$291,RapidSpList!$E$2:$E$291)</f>
        <v>#N/A</v>
      </c>
      <c r="I40" s="75" t="e">
        <f>LOOKUP(B40,RapidSpList!$A$2:$A$291,RapidSpList!$G$2:$G$291)</f>
        <v>#N/A</v>
      </c>
      <c r="J40" s="75" t="e">
        <f>LOOKUP(B40,RapidSpList!$A$2:$A$291,RapidSpList!$H$2:$H$291)</f>
        <v>#N/A</v>
      </c>
      <c r="K40" s="75" t="e">
        <f>LOOKUP(B40,RapidSpList!$A$2:$A$291,RapidSpList!$I$2:$I$291)</f>
        <v>#N/A</v>
      </c>
      <c r="L40" s="75" t="e">
        <f>LOOKUP(B40,RapidSpList!$A$2:$A$291,RapidSpList!$D$2:$D$291)</f>
        <v>#N/A</v>
      </c>
      <c r="M40" s="76" t="e">
        <f>F40/Metrics!$E$14</f>
        <v>#N/A</v>
      </c>
      <c r="N40" s="37" t="e">
        <f t="shared" si="0"/>
        <v>#N/A</v>
      </c>
    </row>
    <row r="41" spans="1:14" s="33" customFormat="1" ht="12">
      <c r="A41" s="37">
        <v>36</v>
      </c>
      <c r="B41" s="98"/>
      <c r="C41" s="75" t="e">
        <f>LOOKUP(B41,RapidSpList!$A$2:$B$291)</f>
        <v>#N/A</v>
      </c>
      <c r="D41" s="72"/>
      <c r="E41" s="37" t="e">
        <f>LOOKUP(D41,CoverClasses!$A$3:$B$9)</f>
        <v>#N/A</v>
      </c>
      <c r="F41" s="37" t="e">
        <f>LOOKUP(D41,CoverClasses!$A$3:$A$9,CoverClasses!$C$3:$C$9)</f>
        <v>#N/A</v>
      </c>
      <c r="G41" s="75" t="e">
        <f>LOOKUP(B41,RapidSpList!$A$2:$A$291,RapidSpList!$C$2:$C$291)</f>
        <v>#N/A</v>
      </c>
      <c r="H41" s="75" t="e">
        <f>LOOKUP(B41,RapidSpList!$A$2:$A$291,RapidSpList!$E$2:$E$291)</f>
        <v>#N/A</v>
      </c>
      <c r="I41" s="75" t="e">
        <f>LOOKUP(B41,RapidSpList!$A$2:$A$291,RapidSpList!$G$2:$G$291)</f>
        <v>#N/A</v>
      </c>
      <c r="J41" s="75" t="e">
        <f>LOOKUP(B41,RapidSpList!$A$2:$A$291,RapidSpList!$H$2:$H$291)</f>
        <v>#N/A</v>
      </c>
      <c r="K41" s="75" t="e">
        <f>LOOKUP(B41,RapidSpList!$A$2:$A$291,RapidSpList!$I$2:$I$291)</f>
        <v>#N/A</v>
      </c>
      <c r="L41" s="75" t="e">
        <f>LOOKUP(B41,RapidSpList!$A$2:$A$291,RapidSpList!$D$2:$D$291)</f>
        <v>#N/A</v>
      </c>
      <c r="M41" s="76" t="e">
        <f>F41/Metrics!$E$14</f>
        <v>#N/A</v>
      </c>
      <c r="N41" s="37" t="e">
        <f t="shared" si="0"/>
        <v>#N/A</v>
      </c>
    </row>
    <row r="42" spans="1:14" s="33" customFormat="1" ht="12">
      <c r="A42" s="37">
        <v>37</v>
      </c>
      <c r="B42" s="72"/>
      <c r="C42" s="75" t="e">
        <f>LOOKUP(B42,RapidSpList!$A$2:$B$291)</f>
        <v>#N/A</v>
      </c>
      <c r="D42" s="72"/>
      <c r="E42" s="37" t="e">
        <f>LOOKUP(D42,CoverClasses!$A$3:$B$9)</f>
        <v>#N/A</v>
      </c>
      <c r="F42" s="37" t="e">
        <f>LOOKUP(D42,CoverClasses!$A$3:$A$9,CoverClasses!$C$3:$C$9)</f>
        <v>#N/A</v>
      </c>
      <c r="G42" s="75" t="e">
        <f>LOOKUP(B42,RapidSpList!$A$2:$A$291,RapidSpList!$C$2:$C$291)</f>
        <v>#N/A</v>
      </c>
      <c r="H42" s="75" t="e">
        <f>LOOKUP(B42,RapidSpList!$A$2:$A$291,RapidSpList!$E$2:$E$291)</f>
        <v>#N/A</v>
      </c>
      <c r="I42" s="75" t="e">
        <f>LOOKUP(B42,RapidSpList!$A$2:$A$291,RapidSpList!$G$2:$G$291)</f>
        <v>#N/A</v>
      </c>
      <c r="J42" s="75" t="e">
        <f>LOOKUP(B42,RapidSpList!$A$2:$A$291,RapidSpList!$H$2:$H$291)</f>
        <v>#N/A</v>
      </c>
      <c r="K42" s="75" t="e">
        <f>LOOKUP(B42,RapidSpList!$A$2:$A$291,RapidSpList!$I$2:$I$291)</f>
        <v>#N/A</v>
      </c>
      <c r="L42" s="75" t="e">
        <f>LOOKUP(B42,RapidSpList!$A$2:$A$291,RapidSpList!$D$2:$D$291)</f>
        <v>#N/A</v>
      </c>
      <c r="M42" s="76" t="e">
        <f>F42/Metrics!$E$14</f>
        <v>#N/A</v>
      </c>
      <c r="N42" s="37" t="e">
        <f t="shared" si="0"/>
        <v>#N/A</v>
      </c>
    </row>
    <row r="43" spans="1:14" s="33" customFormat="1" ht="12">
      <c r="A43" s="37">
        <v>38</v>
      </c>
      <c r="B43" s="98"/>
      <c r="C43" s="75" t="e">
        <f>LOOKUP(B43,RapidSpList!$A$2:$B$291)</f>
        <v>#N/A</v>
      </c>
      <c r="D43" s="72"/>
      <c r="E43" s="37" t="e">
        <f>LOOKUP(D43,CoverClasses!$A$3:$B$9)</f>
        <v>#N/A</v>
      </c>
      <c r="F43" s="37" t="e">
        <f>LOOKUP(D43,CoverClasses!$A$3:$A$9,CoverClasses!$C$3:$C$9)</f>
        <v>#N/A</v>
      </c>
      <c r="G43" s="75" t="e">
        <f>LOOKUP(B43,RapidSpList!$A$2:$A$291,RapidSpList!$C$2:$C$291)</f>
        <v>#N/A</v>
      </c>
      <c r="H43" s="75" t="e">
        <f>LOOKUP(B43,RapidSpList!$A$2:$A$291,RapidSpList!$E$2:$E$291)</f>
        <v>#N/A</v>
      </c>
      <c r="I43" s="75" t="e">
        <f>LOOKUP(B43,RapidSpList!$A$2:$A$291,RapidSpList!$G$2:$G$291)</f>
        <v>#N/A</v>
      </c>
      <c r="J43" s="75" t="e">
        <f>LOOKUP(B43,RapidSpList!$A$2:$A$291,RapidSpList!$H$2:$H$291)</f>
        <v>#N/A</v>
      </c>
      <c r="K43" s="75" t="e">
        <f>LOOKUP(B43,RapidSpList!$A$2:$A$291,RapidSpList!$I$2:$I$291)</f>
        <v>#N/A</v>
      </c>
      <c r="L43" s="75" t="e">
        <f>LOOKUP(B43,RapidSpList!$A$2:$A$291,RapidSpList!$D$2:$D$291)</f>
        <v>#N/A</v>
      </c>
      <c r="M43" s="76" t="e">
        <f>F43/Metrics!$E$14</f>
        <v>#N/A</v>
      </c>
      <c r="N43" s="37" t="e">
        <f t="shared" si="0"/>
        <v>#N/A</v>
      </c>
    </row>
    <row r="44" spans="1:14" s="33" customFormat="1" ht="12">
      <c r="A44" s="37">
        <v>39</v>
      </c>
      <c r="B44" s="72"/>
      <c r="C44" s="75" t="e">
        <f>LOOKUP(B44,RapidSpList!$A$2:$B$291)</f>
        <v>#N/A</v>
      </c>
      <c r="D44" s="72"/>
      <c r="E44" s="37" t="e">
        <f>LOOKUP(D44,CoverClasses!$A$3:$B$9)</f>
        <v>#N/A</v>
      </c>
      <c r="F44" s="37" t="e">
        <f>LOOKUP(D44,CoverClasses!$A$3:$A$9,CoverClasses!$C$3:$C$9)</f>
        <v>#N/A</v>
      </c>
      <c r="G44" s="75" t="e">
        <f>LOOKUP(B44,RapidSpList!$A$2:$A$291,RapidSpList!$C$2:$C$291)</f>
        <v>#N/A</v>
      </c>
      <c r="H44" s="75" t="e">
        <f>LOOKUP(B44,RapidSpList!$A$2:$A$291,RapidSpList!$E$2:$E$291)</f>
        <v>#N/A</v>
      </c>
      <c r="I44" s="75" t="e">
        <f>LOOKUP(B44,RapidSpList!$A$2:$A$291,RapidSpList!$G$2:$G$291)</f>
        <v>#N/A</v>
      </c>
      <c r="J44" s="75" t="e">
        <f>LOOKUP(B44,RapidSpList!$A$2:$A$291,RapidSpList!$H$2:$H$291)</f>
        <v>#N/A</v>
      </c>
      <c r="K44" s="75" t="e">
        <f>LOOKUP(B44,RapidSpList!$A$2:$A$291,RapidSpList!$I$2:$I$291)</f>
        <v>#N/A</v>
      </c>
      <c r="L44" s="75" t="e">
        <f>LOOKUP(B44,RapidSpList!$A$2:$A$291,RapidSpList!$D$2:$D$291)</f>
        <v>#N/A</v>
      </c>
      <c r="M44" s="76" t="e">
        <f>F44/Metrics!$E$14</f>
        <v>#N/A</v>
      </c>
      <c r="N44" s="37" t="e">
        <f t="shared" si="0"/>
        <v>#N/A</v>
      </c>
    </row>
    <row r="45" spans="1:14" s="33" customFormat="1" ht="12">
      <c r="A45" s="37">
        <v>40</v>
      </c>
      <c r="B45" s="98"/>
      <c r="C45" s="75" t="e">
        <f>LOOKUP(B45,RapidSpList!$A$2:$B$291)</f>
        <v>#N/A</v>
      </c>
      <c r="D45" s="72"/>
      <c r="E45" s="37" t="e">
        <f>LOOKUP(D45,CoverClasses!$A$3:$B$9)</f>
        <v>#N/A</v>
      </c>
      <c r="F45" s="37" t="e">
        <f>LOOKUP(D45,CoverClasses!$A$3:$A$9,CoverClasses!$C$3:$C$9)</f>
        <v>#N/A</v>
      </c>
      <c r="G45" s="75" t="e">
        <f>LOOKUP(B45,RapidSpList!$A$2:$A$291,RapidSpList!$C$2:$C$291)</f>
        <v>#N/A</v>
      </c>
      <c r="H45" s="75" t="e">
        <f>LOOKUP(B45,RapidSpList!$A$2:$A$291,RapidSpList!$E$2:$E$291)</f>
        <v>#N/A</v>
      </c>
      <c r="I45" s="75" t="e">
        <f>LOOKUP(B45,RapidSpList!$A$2:$A$291,RapidSpList!$G$2:$G$291)</f>
        <v>#N/A</v>
      </c>
      <c r="J45" s="75" t="e">
        <f>LOOKUP(B45,RapidSpList!$A$2:$A$291,RapidSpList!$H$2:$H$291)</f>
        <v>#N/A</v>
      </c>
      <c r="K45" s="75" t="e">
        <f>LOOKUP(B45,RapidSpList!$A$2:$A$291,RapidSpList!$I$2:$I$291)</f>
        <v>#N/A</v>
      </c>
      <c r="L45" s="75" t="e">
        <f>LOOKUP(B45,RapidSpList!$A$2:$A$291,RapidSpList!$D$2:$D$291)</f>
        <v>#N/A</v>
      </c>
      <c r="M45" s="76" t="e">
        <f>F45/Metrics!$E$14</f>
        <v>#N/A</v>
      </c>
      <c r="N45" s="37" t="e">
        <f t="shared" si="0"/>
        <v>#N/A</v>
      </c>
    </row>
    <row r="46" spans="1:14" s="33" customFormat="1" ht="12">
      <c r="A46" s="37">
        <v>41</v>
      </c>
      <c r="B46" s="72"/>
      <c r="C46" s="75" t="e">
        <f>LOOKUP(B46,RapidSpList!$A$2:$B$291)</f>
        <v>#N/A</v>
      </c>
      <c r="D46" s="72"/>
      <c r="E46" s="37" t="e">
        <f>LOOKUP(D46,CoverClasses!$A$3:$B$9)</f>
        <v>#N/A</v>
      </c>
      <c r="F46" s="37" t="e">
        <f>LOOKUP(D46,CoverClasses!$A$3:$A$9,CoverClasses!$C$3:$C$9)</f>
        <v>#N/A</v>
      </c>
      <c r="G46" s="75" t="e">
        <f>LOOKUP(B46,RapidSpList!$A$2:$A$291,RapidSpList!$C$2:$C$291)</f>
        <v>#N/A</v>
      </c>
      <c r="H46" s="75" t="e">
        <f>LOOKUP(B46,RapidSpList!$A$2:$A$291,RapidSpList!$E$2:$E$291)</f>
        <v>#N/A</v>
      </c>
      <c r="I46" s="75" t="e">
        <f>LOOKUP(B46,RapidSpList!$A$2:$A$291,RapidSpList!$G$2:$G$291)</f>
        <v>#N/A</v>
      </c>
      <c r="J46" s="75" t="e">
        <f>LOOKUP(B46,RapidSpList!$A$2:$A$291,RapidSpList!$H$2:$H$291)</f>
        <v>#N/A</v>
      </c>
      <c r="K46" s="75" t="e">
        <f>LOOKUP(B46,RapidSpList!$A$2:$A$291,RapidSpList!$I$2:$I$291)</f>
        <v>#N/A</v>
      </c>
      <c r="L46" s="75" t="e">
        <f>LOOKUP(B46,RapidSpList!$A$2:$A$291,RapidSpList!$D$2:$D$291)</f>
        <v>#N/A</v>
      </c>
      <c r="M46" s="76" t="e">
        <f>F46/Metrics!$E$14</f>
        <v>#N/A</v>
      </c>
      <c r="N46" s="37" t="e">
        <f t="shared" si="0"/>
        <v>#N/A</v>
      </c>
    </row>
    <row r="47" spans="1:14" s="33" customFormat="1" ht="12">
      <c r="A47" s="37">
        <v>42</v>
      </c>
      <c r="B47" s="98"/>
      <c r="C47" s="75" t="e">
        <f>LOOKUP(B47,RapidSpList!$A$2:$B$291)</f>
        <v>#N/A</v>
      </c>
      <c r="D47" s="72"/>
      <c r="E47" s="37" t="e">
        <f>LOOKUP(D47,CoverClasses!$A$3:$B$9)</f>
        <v>#N/A</v>
      </c>
      <c r="F47" s="37" t="e">
        <f>LOOKUP(D47,CoverClasses!$A$3:$A$9,CoverClasses!$C$3:$C$9)</f>
        <v>#N/A</v>
      </c>
      <c r="G47" s="75" t="e">
        <f>LOOKUP(B47,RapidSpList!$A$2:$A$291,RapidSpList!$C$2:$C$291)</f>
        <v>#N/A</v>
      </c>
      <c r="H47" s="75" t="e">
        <f>LOOKUP(B47,RapidSpList!$A$2:$A$291,RapidSpList!$E$2:$E$291)</f>
        <v>#N/A</v>
      </c>
      <c r="I47" s="75" t="e">
        <f>LOOKUP(B47,RapidSpList!$A$2:$A$291,RapidSpList!$G$2:$G$291)</f>
        <v>#N/A</v>
      </c>
      <c r="J47" s="75" t="e">
        <f>LOOKUP(B47,RapidSpList!$A$2:$A$291,RapidSpList!$H$2:$H$291)</f>
        <v>#N/A</v>
      </c>
      <c r="K47" s="75" t="e">
        <f>LOOKUP(B47,RapidSpList!$A$2:$A$291,RapidSpList!$I$2:$I$291)</f>
        <v>#N/A</v>
      </c>
      <c r="L47" s="75" t="e">
        <f>LOOKUP(B47,RapidSpList!$A$2:$A$291,RapidSpList!$D$2:$D$291)</f>
        <v>#N/A</v>
      </c>
      <c r="M47" s="76" t="e">
        <f>F47/Metrics!$E$14</f>
        <v>#N/A</v>
      </c>
      <c r="N47" s="37" t="e">
        <f t="shared" si="0"/>
        <v>#N/A</v>
      </c>
    </row>
    <row r="48" spans="1:14" s="33" customFormat="1" ht="12">
      <c r="A48" s="37">
        <v>43</v>
      </c>
      <c r="B48" s="72"/>
      <c r="C48" s="75" t="e">
        <f>LOOKUP(B48,RapidSpList!$A$2:$B$291)</f>
        <v>#N/A</v>
      </c>
      <c r="D48" s="72"/>
      <c r="E48" s="37" t="e">
        <f>LOOKUP(D48,CoverClasses!$A$3:$B$9)</f>
        <v>#N/A</v>
      </c>
      <c r="F48" s="37" t="e">
        <f>LOOKUP(D48,CoverClasses!$A$3:$A$9,CoverClasses!$C$3:$C$9)</f>
        <v>#N/A</v>
      </c>
      <c r="G48" s="75" t="e">
        <f>LOOKUP(B48,RapidSpList!$A$2:$A$291,RapidSpList!$C$2:$C$291)</f>
        <v>#N/A</v>
      </c>
      <c r="H48" s="75" t="e">
        <f>LOOKUP(B48,RapidSpList!$A$2:$A$291,RapidSpList!$E$2:$E$291)</f>
        <v>#N/A</v>
      </c>
      <c r="I48" s="75" t="e">
        <f>LOOKUP(B48,RapidSpList!$A$2:$A$291,RapidSpList!$G$2:$G$291)</f>
        <v>#N/A</v>
      </c>
      <c r="J48" s="75" t="e">
        <f>LOOKUP(B48,RapidSpList!$A$2:$A$291,RapidSpList!$H$2:$H$291)</f>
        <v>#N/A</v>
      </c>
      <c r="K48" s="75" t="e">
        <f>LOOKUP(B48,RapidSpList!$A$2:$A$291,RapidSpList!$I$2:$I$291)</f>
        <v>#N/A</v>
      </c>
      <c r="L48" s="75" t="e">
        <f>LOOKUP(B48,RapidSpList!$A$2:$A$291,RapidSpList!$D$2:$D$291)</f>
        <v>#N/A</v>
      </c>
      <c r="M48" s="76" t="e">
        <f>F48/Metrics!$E$14</f>
        <v>#N/A</v>
      </c>
      <c r="N48" s="37" t="e">
        <f t="shared" si="0"/>
        <v>#N/A</v>
      </c>
    </row>
    <row r="49" spans="1:14" s="33" customFormat="1" ht="12">
      <c r="A49" s="37">
        <v>44</v>
      </c>
      <c r="B49" s="98"/>
      <c r="C49" s="75" t="e">
        <f>LOOKUP(B49,RapidSpList!$A$2:$B$291)</f>
        <v>#N/A</v>
      </c>
      <c r="D49" s="72"/>
      <c r="E49" s="37" t="e">
        <f>LOOKUP(D49,CoverClasses!$A$3:$B$9)</f>
        <v>#N/A</v>
      </c>
      <c r="F49" s="37" t="e">
        <f>LOOKUP(D49,CoverClasses!$A$3:$A$9,CoverClasses!$C$3:$C$9)</f>
        <v>#N/A</v>
      </c>
      <c r="G49" s="75" t="e">
        <f>LOOKUP(B49,RapidSpList!$A$2:$A$291,RapidSpList!$C$2:$C$291)</f>
        <v>#N/A</v>
      </c>
      <c r="H49" s="75" t="e">
        <f>LOOKUP(B49,RapidSpList!$A$2:$A$291,RapidSpList!$E$2:$E$291)</f>
        <v>#N/A</v>
      </c>
      <c r="I49" s="75" t="e">
        <f>LOOKUP(B49,RapidSpList!$A$2:$A$291,RapidSpList!$G$2:$G$291)</f>
        <v>#N/A</v>
      </c>
      <c r="J49" s="75" t="e">
        <f>LOOKUP(B49,RapidSpList!$A$2:$A$291,RapidSpList!$H$2:$H$291)</f>
        <v>#N/A</v>
      </c>
      <c r="K49" s="75" t="e">
        <f>LOOKUP(B49,RapidSpList!$A$2:$A$291,RapidSpList!$I$2:$I$291)</f>
        <v>#N/A</v>
      </c>
      <c r="L49" s="75" t="e">
        <f>LOOKUP(B49,RapidSpList!$A$2:$A$291,RapidSpList!$D$2:$D$291)</f>
        <v>#N/A</v>
      </c>
      <c r="M49" s="76" t="e">
        <f>F49/Metrics!$E$14</f>
        <v>#N/A</v>
      </c>
      <c r="N49" s="37" t="e">
        <f t="shared" si="0"/>
        <v>#N/A</v>
      </c>
    </row>
    <row r="50" spans="1:14" s="33" customFormat="1" ht="12">
      <c r="A50" s="37">
        <v>45</v>
      </c>
      <c r="B50" s="72"/>
      <c r="C50" s="75" t="e">
        <f>LOOKUP(B50,RapidSpList!$A$2:$B$291)</f>
        <v>#N/A</v>
      </c>
      <c r="D50" s="72"/>
      <c r="E50" s="37" t="e">
        <f>LOOKUP(D50,CoverClasses!$A$3:$B$9)</f>
        <v>#N/A</v>
      </c>
      <c r="F50" s="37" t="e">
        <f>LOOKUP(D50,CoverClasses!$A$3:$A$9,CoverClasses!$C$3:$C$9)</f>
        <v>#N/A</v>
      </c>
      <c r="G50" s="75" t="e">
        <f>LOOKUP(B50,RapidSpList!$A$2:$A$291,RapidSpList!$C$2:$C$291)</f>
        <v>#N/A</v>
      </c>
      <c r="H50" s="75" t="e">
        <f>LOOKUP(B50,RapidSpList!$A$2:$A$291,RapidSpList!$E$2:$E$291)</f>
        <v>#N/A</v>
      </c>
      <c r="I50" s="75" t="e">
        <f>LOOKUP(B50,RapidSpList!$A$2:$A$291,RapidSpList!$G$2:$G$291)</f>
        <v>#N/A</v>
      </c>
      <c r="J50" s="75" t="e">
        <f>LOOKUP(B50,RapidSpList!$A$2:$A$291,RapidSpList!$H$2:$H$291)</f>
        <v>#N/A</v>
      </c>
      <c r="K50" s="75" t="e">
        <f>LOOKUP(B50,RapidSpList!$A$2:$A$291,RapidSpList!$I$2:$I$291)</f>
        <v>#N/A</v>
      </c>
      <c r="L50" s="75" t="e">
        <f>LOOKUP(B50,RapidSpList!$A$2:$A$291,RapidSpList!$D$2:$D$291)</f>
        <v>#N/A</v>
      </c>
      <c r="M50" s="76" t="e">
        <f>F50/Metrics!$E$14</f>
        <v>#N/A</v>
      </c>
      <c r="N50" s="37" t="e">
        <f t="shared" si="0"/>
        <v>#N/A</v>
      </c>
    </row>
    <row r="51" spans="1:14" s="33" customFormat="1" ht="12">
      <c r="A51" s="37">
        <v>46</v>
      </c>
      <c r="B51" s="98"/>
      <c r="C51" s="75" t="e">
        <f>LOOKUP(B51,RapidSpList!$A$2:$B$291)</f>
        <v>#N/A</v>
      </c>
      <c r="D51" s="72"/>
      <c r="E51" s="37" t="e">
        <f>LOOKUP(D51,CoverClasses!$A$3:$B$9)</f>
        <v>#N/A</v>
      </c>
      <c r="F51" s="37" t="e">
        <f>LOOKUP(D51,CoverClasses!$A$3:$A$9,CoverClasses!$C$3:$C$9)</f>
        <v>#N/A</v>
      </c>
      <c r="G51" s="75" t="e">
        <f>LOOKUP(B51,RapidSpList!$A$2:$A$291,RapidSpList!$C$2:$C$291)</f>
        <v>#N/A</v>
      </c>
      <c r="H51" s="75" t="e">
        <f>LOOKUP(B51,RapidSpList!$A$2:$A$291,RapidSpList!$E$2:$E$291)</f>
        <v>#N/A</v>
      </c>
      <c r="I51" s="75" t="e">
        <f>LOOKUP(B51,RapidSpList!$A$2:$A$291,RapidSpList!$G$2:$G$291)</f>
        <v>#N/A</v>
      </c>
      <c r="J51" s="75" t="e">
        <f>LOOKUP(B51,RapidSpList!$A$2:$A$291,RapidSpList!$H$2:$H$291)</f>
        <v>#N/A</v>
      </c>
      <c r="K51" s="75" t="e">
        <f>LOOKUP(B51,RapidSpList!$A$2:$A$291,RapidSpList!$I$2:$I$291)</f>
        <v>#N/A</v>
      </c>
      <c r="L51" s="75" t="e">
        <f>LOOKUP(B51,RapidSpList!$A$2:$A$291,RapidSpList!$D$2:$D$291)</f>
        <v>#N/A</v>
      </c>
      <c r="M51" s="76" t="e">
        <f>F51/Metrics!$E$14</f>
        <v>#N/A</v>
      </c>
      <c r="N51" s="37" t="e">
        <f t="shared" si="0"/>
        <v>#N/A</v>
      </c>
    </row>
    <row r="52" spans="1:14" s="33" customFormat="1" ht="12">
      <c r="A52" s="37">
        <v>47</v>
      </c>
      <c r="B52" s="72"/>
      <c r="C52" s="75" t="e">
        <f>LOOKUP(B52,RapidSpList!$A$2:$B$291)</f>
        <v>#N/A</v>
      </c>
      <c r="D52" s="72"/>
      <c r="E52" s="37" t="e">
        <f>LOOKUP(D52,CoverClasses!$A$3:$B$9)</f>
        <v>#N/A</v>
      </c>
      <c r="F52" s="37" t="e">
        <f>LOOKUP(D52,CoverClasses!$A$3:$A$9,CoverClasses!$C$3:$C$9)</f>
        <v>#N/A</v>
      </c>
      <c r="G52" s="75" t="e">
        <f>LOOKUP(B52,RapidSpList!$A$2:$A$291,RapidSpList!$C$2:$C$291)</f>
        <v>#N/A</v>
      </c>
      <c r="H52" s="75" t="e">
        <f>LOOKUP(B52,RapidSpList!$A$2:$A$291,RapidSpList!$E$2:$E$291)</f>
        <v>#N/A</v>
      </c>
      <c r="I52" s="75" t="e">
        <f>LOOKUP(B52,RapidSpList!$A$2:$A$291,RapidSpList!$G$2:$G$291)</f>
        <v>#N/A</v>
      </c>
      <c r="J52" s="75" t="e">
        <f>LOOKUP(B52,RapidSpList!$A$2:$A$291,RapidSpList!$H$2:$H$291)</f>
        <v>#N/A</v>
      </c>
      <c r="K52" s="75" t="e">
        <f>LOOKUP(B52,RapidSpList!$A$2:$A$291,RapidSpList!$I$2:$I$291)</f>
        <v>#N/A</v>
      </c>
      <c r="L52" s="75" t="e">
        <f>LOOKUP(B52,RapidSpList!$A$2:$A$291,RapidSpList!$D$2:$D$291)</f>
        <v>#N/A</v>
      </c>
      <c r="M52" s="76" t="e">
        <f>F52/Metrics!$E$14</f>
        <v>#N/A</v>
      </c>
      <c r="N52" s="37" t="e">
        <f t="shared" si="0"/>
        <v>#N/A</v>
      </c>
    </row>
    <row r="53" spans="1:14" s="33" customFormat="1" ht="12">
      <c r="A53" s="37">
        <v>48</v>
      </c>
      <c r="B53" s="98"/>
      <c r="C53" s="75" t="e">
        <f>LOOKUP(B53,RapidSpList!$A$2:$B$291)</f>
        <v>#N/A</v>
      </c>
      <c r="D53" s="72"/>
      <c r="E53" s="37" t="e">
        <f>LOOKUP(D53,CoverClasses!$A$3:$B$9)</f>
        <v>#N/A</v>
      </c>
      <c r="F53" s="37" t="e">
        <f>LOOKUP(D53,CoverClasses!$A$3:$A$9,CoverClasses!$C$3:$C$9)</f>
        <v>#N/A</v>
      </c>
      <c r="G53" s="75" t="e">
        <f>LOOKUP(B53,RapidSpList!$A$2:$A$291,RapidSpList!$C$2:$C$291)</f>
        <v>#N/A</v>
      </c>
      <c r="H53" s="75" t="e">
        <f>LOOKUP(B53,RapidSpList!$A$2:$A$291,RapidSpList!$E$2:$E$291)</f>
        <v>#N/A</v>
      </c>
      <c r="I53" s="75" t="e">
        <f>LOOKUP(B53,RapidSpList!$A$2:$A$291,RapidSpList!$G$2:$G$291)</f>
        <v>#N/A</v>
      </c>
      <c r="J53" s="75" t="e">
        <f>LOOKUP(B53,RapidSpList!$A$2:$A$291,RapidSpList!$H$2:$H$291)</f>
        <v>#N/A</v>
      </c>
      <c r="K53" s="75" t="e">
        <f>LOOKUP(B53,RapidSpList!$A$2:$A$291,RapidSpList!$I$2:$I$291)</f>
        <v>#N/A</v>
      </c>
      <c r="L53" s="75" t="e">
        <f>LOOKUP(B53,RapidSpList!$A$2:$A$291,RapidSpList!$D$2:$D$291)</f>
        <v>#N/A</v>
      </c>
      <c r="M53" s="76" t="e">
        <f>F53/Metrics!$E$14</f>
        <v>#N/A</v>
      </c>
      <c r="N53" s="37" t="e">
        <f t="shared" si="0"/>
        <v>#N/A</v>
      </c>
    </row>
    <row r="54" spans="1:14" s="33" customFormat="1" ht="12">
      <c r="A54" s="37">
        <v>49</v>
      </c>
      <c r="B54" s="72"/>
      <c r="C54" s="75" t="e">
        <f>LOOKUP(B54,RapidSpList!$A$2:$B$291)</f>
        <v>#N/A</v>
      </c>
      <c r="D54" s="72"/>
      <c r="E54" s="37" t="e">
        <f>LOOKUP(D54,CoverClasses!$A$3:$B$9)</f>
        <v>#N/A</v>
      </c>
      <c r="F54" s="37" t="e">
        <f>LOOKUP(D54,CoverClasses!$A$3:$A$9,CoverClasses!$C$3:$C$9)</f>
        <v>#N/A</v>
      </c>
      <c r="G54" s="75" t="e">
        <f>LOOKUP(B54,RapidSpList!$A$2:$A$291,RapidSpList!$C$2:$C$291)</f>
        <v>#N/A</v>
      </c>
      <c r="H54" s="75" t="e">
        <f>LOOKUP(B54,RapidSpList!$A$2:$A$291,RapidSpList!$E$2:$E$291)</f>
        <v>#N/A</v>
      </c>
      <c r="I54" s="75" t="e">
        <f>LOOKUP(B54,RapidSpList!$A$2:$A$291,RapidSpList!$G$2:$G$291)</f>
        <v>#N/A</v>
      </c>
      <c r="J54" s="75" t="e">
        <f>LOOKUP(B54,RapidSpList!$A$2:$A$291,RapidSpList!$H$2:$H$291)</f>
        <v>#N/A</v>
      </c>
      <c r="K54" s="75" t="e">
        <f>LOOKUP(B54,RapidSpList!$A$2:$A$291,RapidSpList!$I$2:$I$291)</f>
        <v>#N/A</v>
      </c>
      <c r="L54" s="75" t="e">
        <f>LOOKUP(B54,RapidSpList!$A$2:$A$291,RapidSpList!$D$2:$D$291)</f>
        <v>#N/A</v>
      </c>
      <c r="M54" s="76" t="e">
        <f>F54/Metrics!$E$14</f>
        <v>#N/A</v>
      </c>
      <c r="N54" s="37" t="e">
        <f t="shared" si="0"/>
        <v>#N/A</v>
      </c>
    </row>
    <row r="55" spans="1:14" s="33" customFormat="1" ht="12">
      <c r="A55" s="37">
        <v>50</v>
      </c>
      <c r="B55" s="98"/>
      <c r="C55" s="75" t="e">
        <f>LOOKUP(B55,RapidSpList!$A$2:$B$291)</f>
        <v>#N/A</v>
      </c>
      <c r="D55" s="72"/>
      <c r="E55" s="37" t="e">
        <f>LOOKUP(D55,CoverClasses!$A$3:$B$9)</f>
        <v>#N/A</v>
      </c>
      <c r="F55" s="37" t="e">
        <f>LOOKUP(D55,CoverClasses!$A$3:$A$9,CoverClasses!$C$3:$C$9)</f>
        <v>#N/A</v>
      </c>
      <c r="G55" s="75" t="e">
        <f>LOOKUP(B55,RapidSpList!$A$2:$A$291,RapidSpList!$C$2:$C$291)</f>
        <v>#N/A</v>
      </c>
      <c r="H55" s="75" t="e">
        <f>LOOKUP(B55,RapidSpList!$A$2:$A$291,RapidSpList!$E$2:$E$291)</f>
        <v>#N/A</v>
      </c>
      <c r="I55" s="75" t="e">
        <f>LOOKUP(B55,RapidSpList!$A$2:$A$291,RapidSpList!$G$2:$G$291)</f>
        <v>#N/A</v>
      </c>
      <c r="J55" s="75" t="e">
        <f>LOOKUP(B55,RapidSpList!$A$2:$A$291,RapidSpList!$H$2:$H$291)</f>
        <v>#N/A</v>
      </c>
      <c r="K55" s="75" t="e">
        <f>LOOKUP(B55,RapidSpList!$A$2:$A$291,RapidSpList!$I$2:$I$291)</f>
        <v>#N/A</v>
      </c>
      <c r="L55" s="75" t="e">
        <f>LOOKUP(B55,RapidSpList!$A$2:$A$291,RapidSpList!$D$2:$D$291)</f>
        <v>#N/A</v>
      </c>
      <c r="M55" s="76" t="e">
        <f>F55/Metrics!$E$14</f>
        <v>#N/A</v>
      </c>
      <c r="N55" s="37" t="e">
        <f t="shared" si="0"/>
        <v>#N/A</v>
      </c>
    </row>
    <row r="56" spans="1:14" s="33" customFormat="1" ht="12">
      <c r="A56" s="37">
        <v>51</v>
      </c>
      <c r="B56" s="72"/>
      <c r="C56" s="75" t="e">
        <f>LOOKUP(B56,RapidSpList!$A$2:$B$291)</f>
        <v>#N/A</v>
      </c>
      <c r="D56" s="72"/>
      <c r="E56" s="37" t="e">
        <f>LOOKUP(D56,CoverClasses!$A$3:$B$9)</f>
        <v>#N/A</v>
      </c>
      <c r="F56" s="37" t="e">
        <f>LOOKUP(D56,CoverClasses!$A$3:$A$9,CoverClasses!$C$3:$C$9)</f>
        <v>#N/A</v>
      </c>
      <c r="G56" s="75" t="e">
        <f>LOOKUP(B56,RapidSpList!$A$2:$A$291,RapidSpList!$C$2:$C$291)</f>
        <v>#N/A</v>
      </c>
      <c r="H56" s="75" t="e">
        <f>LOOKUP(B56,RapidSpList!$A$2:$A$291,RapidSpList!$E$2:$E$291)</f>
        <v>#N/A</v>
      </c>
      <c r="I56" s="75" t="e">
        <f>LOOKUP(B56,RapidSpList!$A$2:$A$291,RapidSpList!$G$2:$G$291)</f>
        <v>#N/A</v>
      </c>
      <c r="J56" s="75" t="e">
        <f>LOOKUP(B56,RapidSpList!$A$2:$A$291,RapidSpList!$H$2:$H$291)</f>
        <v>#N/A</v>
      </c>
      <c r="K56" s="75" t="e">
        <f>LOOKUP(B56,RapidSpList!$A$2:$A$291,RapidSpList!$I$2:$I$291)</f>
        <v>#N/A</v>
      </c>
      <c r="L56" s="75" t="e">
        <f>LOOKUP(B56,RapidSpList!$A$2:$A$291,RapidSpList!$D$2:$D$291)</f>
        <v>#N/A</v>
      </c>
      <c r="M56" s="76" t="e">
        <f>F56/Metrics!$E$14</f>
        <v>#N/A</v>
      </c>
      <c r="N56" s="37" t="e">
        <f t="shared" si="0"/>
        <v>#N/A</v>
      </c>
    </row>
    <row r="57" spans="1:14" s="33" customFormat="1" ht="12">
      <c r="A57" s="37">
        <v>52</v>
      </c>
      <c r="B57" s="98"/>
      <c r="C57" s="75" t="e">
        <f>LOOKUP(B57,RapidSpList!$A$2:$B$291)</f>
        <v>#N/A</v>
      </c>
      <c r="D57" s="72"/>
      <c r="E57" s="37" t="e">
        <f>LOOKUP(D57,CoverClasses!$A$3:$B$9)</f>
        <v>#N/A</v>
      </c>
      <c r="F57" s="37" t="e">
        <f>LOOKUP(D57,CoverClasses!$A$3:$A$9,CoverClasses!$C$3:$C$9)</f>
        <v>#N/A</v>
      </c>
      <c r="G57" s="75" t="e">
        <f>LOOKUP(B57,RapidSpList!$A$2:$A$291,RapidSpList!$C$2:$C$291)</f>
        <v>#N/A</v>
      </c>
      <c r="H57" s="75" t="e">
        <f>LOOKUP(B57,RapidSpList!$A$2:$A$291,RapidSpList!$E$2:$E$291)</f>
        <v>#N/A</v>
      </c>
      <c r="I57" s="75" t="e">
        <f>LOOKUP(B57,RapidSpList!$A$2:$A$291,RapidSpList!$G$2:$G$291)</f>
        <v>#N/A</v>
      </c>
      <c r="J57" s="75" t="e">
        <f>LOOKUP(B57,RapidSpList!$A$2:$A$291,RapidSpList!$H$2:$H$291)</f>
        <v>#N/A</v>
      </c>
      <c r="K57" s="75" t="e">
        <f>LOOKUP(B57,RapidSpList!$A$2:$A$291,RapidSpList!$I$2:$I$291)</f>
        <v>#N/A</v>
      </c>
      <c r="L57" s="75" t="e">
        <f>LOOKUP(B57,RapidSpList!$A$2:$A$291,RapidSpList!$D$2:$D$291)</f>
        <v>#N/A</v>
      </c>
      <c r="M57" s="76" t="e">
        <f>F57/Metrics!$E$14</f>
        <v>#N/A</v>
      </c>
      <c r="N57" s="37" t="e">
        <f t="shared" si="0"/>
        <v>#N/A</v>
      </c>
    </row>
    <row r="58" spans="1:14" s="33" customFormat="1" ht="12">
      <c r="A58" s="37">
        <v>53</v>
      </c>
      <c r="B58" s="72"/>
      <c r="C58" s="75" t="e">
        <f>LOOKUP(B58,RapidSpList!$A$2:$B$291)</f>
        <v>#N/A</v>
      </c>
      <c r="D58" s="72"/>
      <c r="E58" s="37" t="e">
        <f>LOOKUP(D58,CoverClasses!$A$3:$B$9)</f>
        <v>#N/A</v>
      </c>
      <c r="F58" s="37" t="e">
        <f>LOOKUP(D58,CoverClasses!$A$3:$A$9,CoverClasses!$C$3:$C$9)</f>
        <v>#N/A</v>
      </c>
      <c r="G58" s="75" t="e">
        <f>LOOKUP(B58,RapidSpList!$A$2:$A$291,RapidSpList!$C$2:$C$291)</f>
        <v>#N/A</v>
      </c>
      <c r="H58" s="75" t="e">
        <f>LOOKUP(B58,RapidSpList!$A$2:$A$291,RapidSpList!$E$2:$E$291)</f>
        <v>#N/A</v>
      </c>
      <c r="I58" s="75" t="e">
        <f>LOOKUP(B58,RapidSpList!$A$2:$A$291,RapidSpList!$G$2:$G$291)</f>
        <v>#N/A</v>
      </c>
      <c r="J58" s="75" t="e">
        <f>LOOKUP(B58,RapidSpList!$A$2:$A$291,RapidSpList!$H$2:$H$291)</f>
        <v>#N/A</v>
      </c>
      <c r="K58" s="75" t="e">
        <f>LOOKUP(B58,RapidSpList!$A$2:$A$291,RapidSpList!$I$2:$I$291)</f>
        <v>#N/A</v>
      </c>
      <c r="L58" s="75" t="e">
        <f>LOOKUP(B58,RapidSpList!$A$2:$A$291,RapidSpList!$D$2:$D$291)</f>
        <v>#N/A</v>
      </c>
      <c r="M58" s="76" t="e">
        <f>F58/Metrics!$E$14</f>
        <v>#N/A</v>
      </c>
      <c r="N58" s="37" t="e">
        <f t="shared" si="0"/>
        <v>#N/A</v>
      </c>
    </row>
    <row r="59" spans="1:14" s="33" customFormat="1" ht="12">
      <c r="A59" s="37">
        <v>54</v>
      </c>
      <c r="B59" s="98"/>
      <c r="C59" s="75" t="e">
        <f>LOOKUP(B59,RapidSpList!$A$2:$B$291)</f>
        <v>#N/A</v>
      </c>
      <c r="D59" s="72"/>
      <c r="E59" s="37" t="e">
        <f>LOOKUP(D59,CoverClasses!$A$3:$B$9)</f>
        <v>#N/A</v>
      </c>
      <c r="F59" s="37" t="e">
        <f>LOOKUP(D59,CoverClasses!$A$3:$A$9,CoverClasses!$C$3:$C$9)</f>
        <v>#N/A</v>
      </c>
      <c r="G59" s="75" t="e">
        <f>LOOKUP(B59,RapidSpList!$A$2:$A$291,RapidSpList!$C$2:$C$291)</f>
        <v>#N/A</v>
      </c>
      <c r="H59" s="75" t="e">
        <f>LOOKUP(B59,RapidSpList!$A$2:$A$291,RapidSpList!$E$2:$E$291)</f>
        <v>#N/A</v>
      </c>
      <c r="I59" s="75" t="e">
        <f>LOOKUP(B59,RapidSpList!$A$2:$A$291,RapidSpList!$G$2:$G$291)</f>
        <v>#N/A</v>
      </c>
      <c r="J59" s="75" t="e">
        <f>LOOKUP(B59,RapidSpList!$A$2:$A$291,RapidSpList!$H$2:$H$291)</f>
        <v>#N/A</v>
      </c>
      <c r="K59" s="75" t="e">
        <f>LOOKUP(B59,RapidSpList!$A$2:$A$291,RapidSpList!$I$2:$I$291)</f>
        <v>#N/A</v>
      </c>
      <c r="L59" s="75" t="e">
        <f>LOOKUP(B59,RapidSpList!$A$2:$A$291,RapidSpList!$D$2:$D$291)</f>
        <v>#N/A</v>
      </c>
      <c r="M59" s="76" t="e">
        <f>F59/Metrics!$E$14</f>
        <v>#N/A</v>
      </c>
      <c r="N59" s="37" t="e">
        <f t="shared" si="0"/>
        <v>#N/A</v>
      </c>
    </row>
    <row r="60" spans="1:14" s="33" customFormat="1" ht="12">
      <c r="A60" s="37">
        <v>55</v>
      </c>
      <c r="B60" s="72"/>
      <c r="C60" s="75" t="e">
        <f>LOOKUP(B60,RapidSpList!$A$2:$B$291)</f>
        <v>#N/A</v>
      </c>
      <c r="D60" s="72"/>
      <c r="E60" s="37" t="e">
        <f>LOOKUP(D60,CoverClasses!$A$3:$B$9)</f>
        <v>#N/A</v>
      </c>
      <c r="F60" s="37" t="e">
        <f>LOOKUP(D60,CoverClasses!$A$3:$A$9,CoverClasses!$C$3:$C$9)</f>
        <v>#N/A</v>
      </c>
      <c r="G60" s="75" t="e">
        <f>LOOKUP(B60,RapidSpList!$A$2:$A$291,RapidSpList!$C$2:$C$291)</f>
        <v>#N/A</v>
      </c>
      <c r="H60" s="75" t="e">
        <f>LOOKUP(B60,RapidSpList!$A$2:$A$291,RapidSpList!$E$2:$E$291)</f>
        <v>#N/A</v>
      </c>
      <c r="I60" s="75" t="e">
        <f>LOOKUP(B60,RapidSpList!$A$2:$A$291,RapidSpList!$G$2:$G$291)</f>
        <v>#N/A</v>
      </c>
      <c r="J60" s="75" t="e">
        <f>LOOKUP(B60,RapidSpList!$A$2:$A$291,RapidSpList!$H$2:$H$291)</f>
        <v>#N/A</v>
      </c>
      <c r="K60" s="75" t="e">
        <f>LOOKUP(B60,RapidSpList!$A$2:$A$291,RapidSpList!$I$2:$I$291)</f>
        <v>#N/A</v>
      </c>
      <c r="L60" s="75" t="e">
        <f>LOOKUP(B60,RapidSpList!$A$2:$A$291,RapidSpList!$D$2:$D$291)</f>
        <v>#N/A</v>
      </c>
      <c r="M60" s="76" t="e">
        <f>F60/Metrics!$E$14</f>
        <v>#N/A</v>
      </c>
      <c r="N60" s="37" t="e">
        <f t="shared" si="0"/>
        <v>#N/A</v>
      </c>
    </row>
    <row r="61" spans="1:14" s="33" customFormat="1" ht="12">
      <c r="A61" s="37">
        <v>56</v>
      </c>
      <c r="B61" s="98"/>
      <c r="C61" s="75" t="e">
        <f>LOOKUP(B61,RapidSpList!$A$2:$B$291)</f>
        <v>#N/A</v>
      </c>
      <c r="D61" s="72"/>
      <c r="E61" s="37" t="e">
        <f>LOOKUP(D61,CoverClasses!$A$3:$B$9)</f>
        <v>#N/A</v>
      </c>
      <c r="F61" s="37" t="e">
        <f>LOOKUP(D61,CoverClasses!$A$3:$A$9,CoverClasses!$C$3:$C$9)</f>
        <v>#N/A</v>
      </c>
      <c r="G61" s="75" t="e">
        <f>LOOKUP(B61,RapidSpList!$A$2:$A$291,RapidSpList!$C$2:$C$291)</f>
        <v>#N/A</v>
      </c>
      <c r="H61" s="75" t="e">
        <f>LOOKUP(B61,RapidSpList!$A$2:$A$291,RapidSpList!$E$2:$E$291)</f>
        <v>#N/A</v>
      </c>
      <c r="I61" s="75" t="e">
        <f>LOOKUP(B61,RapidSpList!$A$2:$A$291,RapidSpList!$G$2:$G$291)</f>
        <v>#N/A</v>
      </c>
      <c r="J61" s="75" t="e">
        <f>LOOKUP(B61,RapidSpList!$A$2:$A$291,RapidSpList!$H$2:$H$291)</f>
        <v>#N/A</v>
      </c>
      <c r="K61" s="75" t="e">
        <f>LOOKUP(B61,RapidSpList!$A$2:$A$291,RapidSpList!$I$2:$I$291)</f>
        <v>#N/A</v>
      </c>
      <c r="L61" s="75" t="e">
        <f>LOOKUP(B61,RapidSpList!$A$2:$A$291,RapidSpList!$D$2:$D$291)</f>
        <v>#N/A</v>
      </c>
      <c r="M61" s="76" t="e">
        <f>F61/Metrics!$E$14</f>
        <v>#N/A</v>
      </c>
      <c r="N61" s="37" t="e">
        <f t="shared" si="0"/>
        <v>#N/A</v>
      </c>
    </row>
    <row r="62" spans="1:14" s="33" customFormat="1" ht="12">
      <c r="A62" s="37">
        <v>57</v>
      </c>
      <c r="B62" s="72"/>
      <c r="C62" s="75" t="e">
        <f>LOOKUP(B62,RapidSpList!$A$2:$B$291)</f>
        <v>#N/A</v>
      </c>
      <c r="D62" s="72"/>
      <c r="E62" s="37" t="e">
        <f>LOOKUP(D62,CoverClasses!$A$3:$B$9)</f>
        <v>#N/A</v>
      </c>
      <c r="F62" s="37" t="e">
        <f>LOOKUP(D62,CoverClasses!$A$3:$A$9,CoverClasses!$C$3:$C$9)</f>
        <v>#N/A</v>
      </c>
      <c r="G62" s="75" t="e">
        <f>LOOKUP(B62,RapidSpList!$A$2:$A$291,RapidSpList!$C$2:$C$291)</f>
        <v>#N/A</v>
      </c>
      <c r="H62" s="75" t="e">
        <f>LOOKUP(B62,RapidSpList!$A$2:$A$291,RapidSpList!$E$2:$E$291)</f>
        <v>#N/A</v>
      </c>
      <c r="I62" s="75" t="e">
        <f>LOOKUP(B62,RapidSpList!$A$2:$A$291,RapidSpList!$G$2:$G$291)</f>
        <v>#N/A</v>
      </c>
      <c r="J62" s="75" t="e">
        <f>LOOKUP(B62,RapidSpList!$A$2:$A$291,RapidSpList!$H$2:$H$291)</f>
        <v>#N/A</v>
      </c>
      <c r="K62" s="75" t="e">
        <f>LOOKUP(B62,RapidSpList!$A$2:$A$291,RapidSpList!$I$2:$I$291)</f>
        <v>#N/A</v>
      </c>
      <c r="L62" s="75" t="e">
        <f>LOOKUP(B62,RapidSpList!$A$2:$A$291,RapidSpList!$D$2:$D$291)</f>
        <v>#N/A</v>
      </c>
      <c r="M62" s="76" t="e">
        <f>F62/Metrics!$E$14</f>
        <v>#N/A</v>
      </c>
      <c r="N62" s="37" t="e">
        <f t="shared" si="0"/>
        <v>#N/A</v>
      </c>
    </row>
    <row r="63" spans="1:14" s="33" customFormat="1" ht="12">
      <c r="A63" s="37">
        <v>58</v>
      </c>
      <c r="B63" s="98"/>
      <c r="C63" s="75" t="e">
        <f>LOOKUP(B63,RapidSpList!$A$2:$B$291)</f>
        <v>#N/A</v>
      </c>
      <c r="D63" s="72"/>
      <c r="E63" s="37" t="e">
        <f>LOOKUP(D63,CoverClasses!$A$3:$B$9)</f>
        <v>#N/A</v>
      </c>
      <c r="F63" s="37" t="e">
        <f>LOOKUP(D63,CoverClasses!$A$3:$A$9,CoverClasses!$C$3:$C$9)</f>
        <v>#N/A</v>
      </c>
      <c r="G63" s="75" t="e">
        <f>LOOKUP(B63,RapidSpList!$A$2:$A$291,RapidSpList!$C$2:$C$291)</f>
        <v>#N/A</v>
      </c>
      <c r="H63" s="75" t="e">
        <f>LOOKUP(B63,RapidSpList!$A$2:$A$291,RapidSpList!$E$2:$E$291)</f>
        <v>#N/A</v>
      </c>
      <c r="I63" s="75" t="e">
        <f>LOOKUP(B63,RapidSpList!$A$2:$A$291,RapidSpList!$G$2:$G$291)</f>
        <v>#N/A</v>
      </c>
      <c r="J63" s="75" t="e">
        <f>LOOKUP(B63,RapidSpList!$A$2:$A$291,RapidSpList!$H$2:$H$291)</f>
        <v>#N/A</v>
      </c>
      <c r="K63" s="75" t="e">
        <f>LOOKUP(B63,RapidSpList!$A$2:$A$291,RapidSpList!$I$2:$I$291)</f>
        <v>#N/A</v>
      </c>
      <c r="L63" s="75" t="e">
        <f>LOOKUP(B63,RapidSpList!$A$2:$A$291,RapidSpList!$D$2:$D$291)</f>
        <v>#N/A</v>
      </c>
      <c r="M63" s="76" t="e">
        <f>F63/Metrics!$E$14</f>
        <v>#N/A</v>
      </c>
      <c r="N63" s="37" t="e">
        <f t="shared" si="0"/>
        <v>#N/A</v>
      </c>
    </row>
    <row r="64" spans="1:14" s="33" customFormat="1" ht="12">
      <c r="A64" s="37">
        <v>59</v>
      </c>
      <c r="B64" s="72"/>
      <c r="C64" s="75" t="e">
        <f>LOOKUP(B64,RapidSpList!$A$2:$B$291)</f>
        <v>#N/A</v>
      </c>
      <c r="D64" s="72"/>
      <c r="E64" s="37" t="e">
        <f>LOOKUP(D64,CoverClasses!$A$3:$B$9)</f>
        <v>#N/A</v>
      </c>
      <c r="F64" s="37" t="e">
        <f>LOOKUP(D64,CoverClasses!$A$3:$A$9,CoverClasses!$C$3:$C$9)</f>
        <v>#N/A</v>
      </c>
      <c r="G64" s="75" t="e">
        <f>LOOKUP(B64,RapidSpList!$A$2:$A$291,RapidSpList!$C$2:$C$291)</f>
        <v>#N/A</v>
      </c>
      <c r="H64" s="75" t="e">
        <f>LOOKUP(B64,RapidSpList!$A$2:$A$291,RapidSpList!$E$2:$E$291)</f>
        <v>#N/A</v>
      </c>
      <c r="I64" s="75" t="e">
        <f>LOOKUP(B64,RapidSpList!$A$2:$A$291,RapidSpList!$G$2:$G$291)</f>
        <v>#N/A</v>
      </c>
      <c r="J64" s="75" t="e">
        <f>LOOKUP(B64,RapidSpList!$A$2:$A$291,RapidSpList!$H$2:$H$291)</f>
        <v>#N/A</v>
      </c>
      <c r="K64" s="75" t="e">
        <f>LOOKUP(B64,RapidSpList!$A$2:$A$291,RapidSpList!$I$2:$I$291)</f>
        <v>#N/A</v>
      </c>
      <c r="L64" s="75" t="e">
        <f>LOOKUP(B64,RapidSpList!$A$2:$A$291,RapidSpList!$D$2:$D$291)</f>
        <v>#N/A</v>
      </c>
      <c r="M64" s="76" t="e">
        <f>F64/Metrics!$E$14</f>
        <v>#N/A</v>
      </c>
      <c r="N64" s="37" t="e">
        <f t="shared" si="0"/>
        <v>#N/A</v>
      </c>
    </row>
    <row r="65" spans="1:14" s="33" customFormat="1" ht="12.75" thickBot="1">
      <c r="A65" s="32">
        <v>60</v>
      </c>
      <c r="B65" s="78"/>
      <c r="C65" s="77" t="e">
        <f>LOOKUP(B65,RapidSpList!$A$2:$B$291)</f>
        <v>#N/A</v>
      </c>
      <c r="D65" s="78"/>
      <c r="E65" s="77" t="e">
        <f>LOOKUP(D65,CoverClasses!$A$3:$B$9)</f>
        <v>#N/A</v>
      </c>
      <c r="F65" s="77" t="e">
        <f>LOOKUP(D65,CoverClasses!$A$3:$A$9,CoverClasses!$C$3:$C$9)</f>
        <v>#N/A</v>
      </c>
      <c r="G65" s="77" t="e">
        <f>LOOKUP(B65,RapidSpList!$A$2:$A$291,RapidSpList!$C$2:$C$291)</f>
        <v>#N/A</v>
      </c>
      <c r="H65" s="77" t="e">
        <f>LOOKUP(B65,RapidSpList!$A$2:$A$291,RapidSpList!$E$2:$E$291)</f>
        <v>#N/A</v>
      </c>
      <c r="I65" s="77" t="e">
        <f>LOOKUP(B65,RapidSpList!$A$2:$A$291,RapidSpList!$G$2:$G$291)</f>
        <v>#N/A</v>
      </c>
      <c r="J65" s="77" t="e">
        <f>LOOKUP(B65,RapidSpList!$A$2:$A$291,RapidSpList!$H$2:$H$291)</f>
        <v>#N/A</v>
      </c>
      <c r="K65" s="77" t="e">
        <f>LOOKUP(B65,RapidSpList!$A$2:$A$291,RapidSpList!$I$2:$I$291)</f>
        <v>#N/A</v>
      </c>
      <c r="L65" s="77" t="e">
        <f>LOOKUP(B65,RapidSpList!$A$2:$A$291,RapidSpList!$D$2:$D$291)</f>
        <v>#N/A</v>
      </c>
      <c r="M65" s="77" t="e">
        <f>F65/Metrics!$E$14</f>
        <v>#N/A</v>
      </c>
      <c r="N65" s="77" t="e">
        <f t="shared" si="0"/>
        <v>#N/A</v>
      </c>
    </row>
    <row r="66" ht="15" thickTop="1"/>
  </sheetData>
  <sheetProtection password="C182" sheet="1" objects="1" scenarios="1" selectLockedCells="1" sort="0"/>
  <mergeCells count="2">
    <mergeCell ref="A2:B2"/>
    <mergeCell ref="A1:B1"/>
  </mergeCells>
  <dataValidations count="3">
    <dataValidation type="list" allowBlank="1" showInputMessage="1" showErrorMessage="1" sqref="D6:D65">
      <formula1>CoverClass</formula1>
    </dataValidation>
    <dataValidation type="list" allowBlank="1" showInputMessage="1" showErrorMessage="1" sqref="C2">
      <formula1>ERTypes</formula1>
    </dataValidation>
    <dataValidation type="list" allowBlank="1" showInputMessage="1" showErrorMessage="1" sqref="B6:B65">
      <formula1>RapidSpList</formula1>
    </dataValidation>
  </dataValidations>
  <printOptions/>
  <pageMargins left="0.45" right="0.45" top="0.5" bottom="0.5" header="0.3" footer="0.21"/>
  <pageSetup horizontalDpi="600" verticalDpi="600" orientation="landscape" scale="90" r:id="rId1"/>
  <headerFooter>
    <oddFooter>&amp;L&amp;"-,Italic"&amp;8wq-bwm2-02d  •  5/8/14&amp;C&amp;"-,Italic"&amp;8www.pca.state.mn.us  •  Available in alternative formats  •   651-296-6300  •  800-657-3864  •  TTY 651-282-5332 or 800-657-3864&amp;R&amp;"-,Italic"&amp;8Page &amp;P of &amp;N</oddFooter>
  </headerFooter>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E1"/>
    </sheetView>
  </sheetViews>
  <sheetFormatPr defaultColWidth="9.140625" defaultRowHeight="15"/>
  <cols>
    <col min="1" max="1" width="3.8515625" style="26" customWidth="1"/>
    <col min="2" max="2" width="31.7109375" style="26" customWidth="1"/>
    <col min="3" max="3" width="21.140625" style="26" customWidth="1"/>
    <col min="4" max="4" width="21.421875" style="26" customWidth="1"/>
    <col min="5" max="5" width="20.421875" style="26" customWidth="1"/>
    <col min="6" max="16384" width="9.140625" style="26" customWidth="1"/>
  </cols>
  <sheetData>
    <row r="1" spans="1:5" ht="27" customHeight="1">
      <c r="A1" s="109" t="s">
        <v>358</v>
      </c>
      <c r="B1" s="109"/>
      <c r="C1" s="109"/>
      <c r="D1" s="109"/>
      <c r="E1" s="109"/>
    </row>
    <row r="2" ht="22.5" customHeight="1"/>
    <row r="3" spans="2:5" ht="15.75" thickBot="1">
      <c r="B3" s="64"/>
      <c r="C3" s="65" t="s">
        <v>226</v>
      </c>
      <c r="D3" s="65" t="s">
        <v>252</v>
      </c>
      <c r="E3" s="65" t="s">
        <v>253</v>
      </c>
    </row>
    <row r="4" spans="2:5" ht="15.75" thickTop="1">
      <c r="B4" s="49" t="s">
        <v>354</v>
      </c>
      <c r="C4" s="42">
        <f>'Com#1'!C2</f>
        <v>0</v>
      </c>
      <c r="D4" s="59">
        <f>'Com#2'!C2</f>
        <v>0</v>
      </c>
      <c r="E4" s="59">
        <f>'Com#3'!C2</f>
        <v>0</v>
      </c>
    </row>
    <row r="5" spans="2:5" ht="15">
      <c r="B5" s="66" t="s">
        <v>251</v>
      </c>
      <c r="C5" s="47">
        <f>SUMIF('Com#1'!N6:N45,"&gt;=0")</f>
        <v>0</v>
      </c>
      <c r="D5" s="48">
        <f>SUMIF('Com#2'!N6:N65,"&gt;=0")</f>
        <v>0</v>
      </c>
      <c r="E5" s="48">
        <f>SUMIF('Com#3'!N6:N65,"&gt;=0")</f>
        <v>0</v>
      </c>
    </row>
    <row r="6" spans="2:5" ht="15">
      <c r="B6" s="44" t="s">
        <v>758</v>
      </c>
      <c r="C6" s="45" t="e">
        <f>LogAsess!C17</f>
        <v>#N/A</v>
      </c>
      <c r="D6" s="46" t="e">
        <f>LogAsess!F17</f>
        <v>#N/A</v>
      </c>
      <c r="E6" s="46" t="e">
        <f>LogAsess!I17</f>
        <v>#N/A</v>
      </c>
    </row>
    <row r="7" spans="2:5" ht="15">
      <c r="B7" s="94" t="s">
        <v>753</v>
      </c>
      <c r="C7" s="45" t="e">
        <f>LOOKUP(C6,LogAsess!$A$28:$B$31)</f>
        <v>#N/A</v>
      </c>
      <c r="D7" s="46" t="e">
        <f>LOOKUP(D6,LogAsess!$A$28:$B$31)</f>
        <v>#N/A</v>
      </c>
      <c r="E7" s="46" t="e">
        <f>LOOKUP(E6,LogAsess!$A$28:$B$31)</f>
        <v>#N/A</v>
      </c>
    </row>
    <row r="8" spans="2:5" ht="15">
      <c r="B8" s="67"/>
      <c r="C8" s="67"/>
      <c r="D8" s="67"/>
      <c r="E8" s="67"/>
    </row>
    <row r="9" spans="2:5" ht="15.75" thickBot="1">
      <c r="B9" s="68" t="s">
        <v>357</v>
      </c>
      <c r="C9" s="64"/>
      <c r="D9" s="64"/>
      <c r="E9" s="64"/>
    </row>
    <row r="10" spans="2:5" ht="15.75" thickTop="1">
      <c r="B10" s="41" t="s">
        <v>247</v>
      </c>
      <c r="C10" s="42">
        <f>COUNTIF('Com#1'!G6:G65,"Native")</f>
        <v>0</v>
      </c>
      <c r="D10" s="43">
        <f>COUNTIF('Com#2'!G6:G65,"Native")</f>
        <v>0</v>
      </c>
      <c r="E10" s="43">
        <f>COUNTIF('Com#3'!G6:G65,"Native")</f>
        <v>0</v>
      </c>
    </row>
    <row r="11" spans="2:5" ht="15">
      <c r="B11" s="44" t="s">
        <v>248</v>
      </c>
      <c r="C11" s="45">
        <f>COUNTIF('Com#1'!G6:G65,"Introduced")</f>
        <v>0</v>
      </c>
      <c r="D11" s="46">
        <f>COUNTIF('Com#2'!G6:G65,"Introduced")</f>
        <v>0</v>
      </c>
      <c r="E11" s="46">
        <f>COUNTIF('Com#3'!G6:G65,"Introduced")</f>
        <v>0</v>
      </c>
    </row>
    <row r="12" spans="2:5" ht="15">
      <c r="B12" s="44" t="s">
        <v>249</v>
      </c>
      <c r="C12" s="47" t="e">
        <f>_xlfn.AVERAGEIF('Com#1'!L6:L45,"&gt;=0")</f>
        <v>#DIV/0!</v>
      </c>
      <c r="D12" s="48" t="e">
        <f>_xlfn.AVERAGEIF('Com#2'!L6:L65,"&gt;=0")</f>
        <v>#DIV/0!</v>
      </c>
      <c r="E12" s="48" t="e">
        <f>_xlfn.AVERAGEIF('Com#3'!L6:L65,"&gt;=0")</f>
        <v>#DIV/0!</v>
      </c>
    </row>
    <row r="13" spans="2:5" ht="15">
      <c r="B13" s="44" t="s">
        <v>250</v>
      </c>
      <c r="C13" s="47" t="e">
        <f>SQRT(C10)*C12</f>
        <v>#DIV/0!</v>
      </c>
      <c r="D13" s="48" t="e">
        <f>SQRT(D10)*D12</f>
        <v>#DIV/0!</v>
      </c>
      <c r="E13" s="48" t="e">
        <f>SQRT(E10)*E12</f>
        <v>#DIV/0!</v>
      </c>
    </row>
    <row r="14" spans="2:5" ht="15">
      <c r="B14" s="44" t="s">
        <v>245</v>
      </c>
      <c r="C14" s="45">
        <f>SUMIF('Com#1'!F6:F65,"&gt;=0")</f>
        <v>0</v>
      </c>
      <c r="D14" s="46">
        <f>SUMIF('Com#2'!F6:F65,"&gt;=0")</f>
        <v>0</v>
      </c>
      <c r="E14" s="46">
        <f>SUMIF('Com#3'!F6:F65,"&gt;=0")</f>
        <v>0</v>
      </c>
    </row>
    <row r="15" spans="2:5" ht="15">
      <c r="B15" s="44" t="s">
        <v>246</v>
      </c>
      <c r="C15" s="45">
        <f>SUMIF('Com#1'!G6:G65,"Introduced",'Com#1'!F6:F65)</f>
        <v>0</v>
      </c>
      <c r="D15" s="46">
        <f>SUMIF('Com#2'!G6:G65,"Introduced",'Com#2'!F6:F65)</f>
        <v>0</v>
      </c>
      <c r="E15" s="46">
        <f>SUMIF('Com#3'!G6:G65,"Introduced",'Com#3'!F6:F65)</f>
        <v>0</v>
      </c>
    </row>
    <row r="16" spans="2:5" ht="15">
      <c r="B16" s="49" t="s">
        <v>284</v>
      </c>
      <c r="C16" s="50" t="e">
        <f>C15/C14</f>
        <v>#DIV/0!</v>
      </c>
      <c r="D16" s="51" t="e">
        <f>D15/D14</f>
        <v>#DIV/0!</v>
      </c>
      <c r="E16" s="51" t="e">
        <f>E15/E14</f>
        <v>#DIV/0!</v>
      </c>
    </row>
  </sheetData>
  <sheetProtection password="C182" sheet="1" objects="1" scenarios="1"/>
  <mergeCells count="1">
    <mergeCell ref="A1:E1"/>
  </mergeCells>
  <printOptions/>
  <pageMargins left="0.45" right="0.45" top="0.5" bottom="0.5" header="0.3" footer="0.3"/>
  <pageSetup horizontalDpi="600" verticalDpi="600" orientation="portrait" scale="95" r:id="rId1"/>
  <headerFooter>
    <oddFooter>&amp;L&amp;"-,Italic"&amp;8wq-bwm2-02d  •  5/8/14&amp;C&amp;"-,Italic"&amp;8www.pca.state.mn.us  •  Available in alternative formats  •   
651-296-6300  •  800-657-3864  •  TTY 651-282-5332 or 800-657-3864&amp;R&amp;"-,Italic"&amp;8Page &amp;P of &amp;N</oddFooter>
  </headerFooter>
</worksheet>
</file>

<file path=xl/worksheets/sheet6.xml><?xml version="1.0" encoding="utf-8"?>
<worksheet xmlns="http://schemas.openxmlformats.org/spreadsheetml/2006/main" xmlns:r="http://schemas.openxmlformats.org/officeDocument/2006/relationships">
  <dimension ref="A1:G9"/>
  <sheetViews>
    <sheetView zoomScalePageLayoutView="0" workbookViewId="0" topLeftCell="A1">
      <selection activeCell="A1" sqref="A1:C1"/>
    </sheetView>
  </sheetViews>
  <sheetFormatPr defaultColWidth="9.140625" defaultRowHeight="15"/>
  <cols>
    <col min="1" max="1" width="16.7109375" style="26" customWidth="1"/>
    <col min="2" max="2" width="24.8515625" style="26" customWidth="1"/>
    <col min="3" max="3" width="9.140625" style="26" customWidth="1"/>
    <col min="4" max="4" width="15.7109375" style="26" customWidth="1"/>
    <col min="5" max="5" width="15.57421875" style="26" customWidth="1"/>
    <col min="6" max="6" width="14.7109375" style="26" customWidth="1"/>
    <col min="7" max="7" width="22.421875" style="26" customWidth="1"/>
    <col min="8" max="16384" width="9.140625" style="26" customWidth="1"/>
  </cols>
  <sheetData>
    <row r="1" spans="1:4" ht="27" customHeight="1">
      <c r="A1" s="109" t="s">
        <v>353</v>
      </c>
      <c r="B1" s="109"/>
      <c r="C1" s="109"/>
      <c r="D1" s="93"/>
    </row>
    <row r="2" spans="1:4" ht="18.75" customHeight="1">
      <c r="A2" s="52"/>
      <c r="B2" s="30"/>
      <c r="C2" s="30"/>
      <c r="D2" s="30"/>
    </row>
    <row r="3" spans="1:7" ht="30.75" thickBot="1">
      <c r="A3" s="53" t="s">
        <v>351</v>
      </c>
      <c r="B3" s="54" t="s">
        <v>354</v>
      </c>
      <c r="C3" s="55" t="s">
        <v>251</v>
      </c>
      <c r="D3" s="53" t="s">
        <v>753</v>
      </c>
      <c r="E3" s="53" t="s">
        <v>759</v>
      </c>
      <c r="F3" s="53" t="s">
        <v>352</v>
      </c>
      <c r="G3" s="53" t="s">
        <v>762</v>
      </c>
    </row>
    <row r="4" spans="1:7" ht="15.75" thickTop="1">
      <c r="A4" s="43">
        <v>1</v>
      </c>
      <c r="B4" s="56">
        <f>Metrics!C4</f>
        <v>0</v>
      </c>
      <c r="C4" s="57">
        <f>Metrics!C5</f>
        <v>0</v>
      </c>
      <c r="D4" s="57" t="e">
        <f>Metrics!C7</f>
        <v>#N/A</v>
      </c>
      <c r="E4" s="43" t="e">
        <f>Metrics!C6</f>
        <v>#N/A</v>
      </c>
      <c r="F4" s="43">
        <f>'Com#1'!$C$3/100</f>
        <v>0</v>
      </c>
      <c r="G4" s="43" t="e">
        <f>E4*F4</f>
        <v>#N/A</v>
      </c>
    </row>
    <row r="5" spans="1:7" ht="15">
      <c r="A5" s="46">
        <v>2</v>
      </c>
      <c r="B5" s="58">
        <f>Metrics!D4</f>
        <v>0</v>
      </c>
      <c r="C5" s="48">
        <f>Metrics!D5</f>
        <v>0</v>
      </c>
      <c r="D5" s="48" t="e">
        <f>Metrics!D7</f>
        <v>#N/A</v>
      </c>
      <c r="E5" s="46" t="e">
        <f>Metrics!D6</f>
        <v>#N/A</v>
      </c>
      <c r="F5" s="46">
        <f>'Com#2'!$C$3/100</f>
        <v>0</v>
      </c>
      <c r="G5" s="46" t="e">
        <f>E5*F5</f>
        <v>#N/A</v>
      </c>
    </row>
    <row r="6" spans="1:7" ht="15">
      <c r="A6" s="59">
        <v>3</v>
      </c>
      <c r="B6" s="60">
        <f>Metrics!E4</f>
        <v>0</v>
      </c>
      <c r="C6" s="61">
        <f>Metrics!E5</f>
        <v>0</v>
      </c>
      <c r="D6" s="61" t="e">
        <f>Metrics!E7</f>
        <v>#N/A</v>
      </c>
      <c r="E6" s="59" t="e">
        <f>Metrics!E6</f>
        <v>#N/A</v>
      </c>
      <c r="F6" s="59">
        <f>'Com#3'!$C$3/100</f>
        <v>0</v>
      </c>
      <c r="G6" s="59" t="e">
        <f>E6*F6</f>
        <v>#N/A</v>
      </c>
    </row>
    <row r="7" spans="1:7" ht="15">
      <c r="A7" s="39"/>
      <c r="B7" s="39"/>
      <c r="C7" s="39"/>
      <c r="D7" s="39"/>
      <c r="E7" s="39"/>
      <c r="F7" s="39"/>
      <c r="G7" s="39"/>
    </row>
    <row r="8" spans="1:7" ht="15.75">
      <c r="A8" s="39"/>
      <c r="B8" s="39"/>
      <c r="C8" s="39"/>
      <c r="D8" s="39"/>
      <c r="E8" s="39"/>
      <c r="F8" s="62" t="s">
        <v>761</v>
      </c>
      <c r="G8" s="63">
        <f>SUMIF(G4:G6,"&gt;0")</f>
        <v>0</v>
      </c>
    </row>
    <row r="9" spans="1:7" ht="18">
      <c r="A9" s="27"/>
      <c r="B9" s="27"/>
      <c r="C9" s="27"/>
      <c r="D9" s="27"/>
      <c r="E9" s="27"/>
      <c r="F9" s="62" t="s">
        <v>760</v>
      </c>
      <c r="G9" s="95" t="e">
        <f>LOOKUP(G8,LogAsess!A28:B31)</f>
        <v>#N/A</v>
      </c>
    </row>
  </sheetData>
  <sheetProtection password="C182" sheet="1" objects="1" scenarios="1"/>
  <mergeCells count="1">
    <mergeCell ref="A1:C1"/>
  </mergeCells>
  <printOptions/>
  <pageMargins left="0.7" right="0.7" top="0.75" bottom="0.75" header="0.3" footer="0.3"/>
  <pageSetup horizontalDpi="600" verticalDpi="600" orientation="portrait" r:id="rId1"/>
  <headerFooter>
    <oddFooter>&amp;L&amp;"-,Italic"&amp;8wq-bwm2-02d  •  5/8/14&amp;C&amp;"-,Italic"&amp;8www.pca.state.mn.us  •  Available in alternative formats  •   
651-296-6300  •  800-657-3864  •  TTY 651-282-5332 or 800-657-3864&amp;R&amp;"-,Italic"&amp;8Page &amp;P of &amp;N</oddFooter>
  </headerFooter>
</worksheet>
</file>

<file path=xl/worksheets/sheet7.xml><?xml version="1.0" encoding="utf-8"?>
<worksheet xmlns="http://schemas.openxmlformats.org/spreadsheetml/2006/main" xmlns:r="http://schemas.openxmlformats.org/officeDocument/2006/relationships">
  <dimension ref="A2:B16"/>
  <sheetViews>
    <sheetView zoomScalePageLayoutView="0" workbookViewId="0" topLeftCell="A1">
      <selection activeCell="A3" sqref="A3"/>
    </sheetView>
  </sheetViews>
  <sheetFormatPr defaultColWidth="9.140625" defaultRowHeight="15"/>
  <cols>
    <col min="1" max="1" width="45.140625" style="0" customWidth="1"/>
    <col min="2" max="2" width="76.8515625" style="0" customWidth="1"/>
  </cols>
  <sheetData>
    <row r="2" spans="1:2" ht="15.75" thickBot="1">
      <c r="A2" s="9" t="s">
        <v>254</v>
      </c>
      <c r="B2" s="9" t="s">
        <v>255</v>
      </c>
    </row>
    <row r="3" spans="1:2" ht="39.75" customHeight="1" thickTop="1">
      <c r="A3" s="10" t="s">
        <v>256</v>
      </c>
      <c r="B3" s="11" t="s">
        <v>257</v>
      </c>
    </row>
    <row r="4" spans="1:2" ht="39.75" customHeight="1">
      <c r="A4" s="10" t="s">
        <v>258</v>
      </c>
      <c r="B4" s="11" t="s">
        <v>259</v>
      </c>
    </row>
    <row r="5" spans="1:2" ht="39.75" customHeight="1">
      <c r="A5" s="10" t="s">
        <v>260</v>
      </c>
      <c r="B5" s="11" t="s">
        <v>261</v>
      </c>
    </row>
    <row r="6" spans="1:2" ht="39.75" customHeight="1">
      <c r="A6" s="10" t="s">
        <v>262</v>
      </c>
      <c r="B6" s="11" t="s">
        <v>263</v>
      </c>
    </row>
    <row r="7" spans="1:2" ht="39.75" customHeight="1">
      <c r="A7" s="10" t="s">
        <v>264</v>
      </c>
      <c r="B7" s="11" t="s">
        <v>265</v>
      </c>
    </row>
    <row r="8" spans="1:2" ht="60.75" customHeight="1">
      <c r="A8" s="10" t="s">
        <v>266</v>
      </c>
      <c r="B8" s="11" t="s">
        <v>267</v>
      </c>
    </row>
    <row r="9" spans="1:2" ht="53.25" customHeight="1">
      <c r="A9" s="10" t="s">
        <v>268</v>
      </c>
      <c r="B9" s="11" t="s">
        <v>269</v>
      </c>
    </row>
    <row r="10" spans="1:2" ht="39.75" customHeight="1">
      <c r="A10" s="10" t="s">
        <v>270</v>
      </c>
      <c r="B10" s="11" t="s">
        <v>271</v>
      </c>
    </row>
    <row r="11" spans="1:2" ht="39.75" customHeight="1">
      <c r="A11" s="10" t="s">
        <v>272</v>
      </c>
      <c r="B11" s="11" t="s">
        <v>273</v>
      </c>
    </row>
    <row r="12" spans="1:2" ht="39.75" customHeight="1">
      <c r="A12" s="10" t="s">
        <v>274</v>
      </c>
      <c r="B12" s="11" t="s">
        <v>275</v>
      </c>
    </row>
    <row r="13" spans="1:2" ht="39.75" customHeight="1">
      <c r="A13" s="10" t="s">
        <v>276</v>
      </c>
      <c r="B13" s="11" t="s">
        <v>277</v>
      </c>
    </row>
    <row r="14" spans="1:2" ht="39.75" customHeight="1">
      <c r="A14" s="10" t="s">
        <v>278</v>
      </c>
      <c r="B14" s="11" t="s">
        <v>279</v>
      </c>
    </row>
    <row r="15" spans="1:2" ht="39.75" customHeight="1">
      <c r="A15" s="10" t="s">
        <v>280</v>
      </c>
      <c r="B15" s="11" t="s">
        <v>281</v>
      </c>
    </row>
    <row r="16" spans="1:2" ht="39.75" customHeight="1">
      <c r="A16" s="12" t="s">
        <v>282</v>
      </c>
      <c r="B16" s="13" t="s">
        <v>283</v>
      </c>
    </row>
  </sheetData>
  <sheetProtection sheet="1" objects="1" scenarios="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91"/>
  <sheetViews>
    <sheetView zoomScalePageLayoutView="0" workbookViewId="0" topLeftCell="A262">
      <selection activeCell="A1" sqref="A1"/>
    </sheetView>
  </sheetViews>
  <sheetFormatPr defaultColWidth="9.140625" defaultRowHeight="15"/>
  <cols>
    <col min="1" max="1" width="31.57421875" style="0" bestFit="1" customWidth="1"/>
    <col min="2" max="2" width="32.7109375" style="0" bestFit="1" customWidth="1"/>
    <col min="3" max="3" width="11.8515625" style="0" bestFit="1" customWidth="1"/>
    <col min="4" max="4" width="12.28125" style="0" bestFit="1" customWidth="1"/>
    <col min="9" max="9" width="9.7109375" style="0" customWidth="1"/>
  </cols>
  <sheetData>
    <row r="1" spans="1:9" ht="15">
      <c r="A1" t="s">
        <v>4</v>
      </c>
      <c r="B1" t="s">
        <v>5</v>
      </c>
      <c r="C1" t="s">
        <v>6</v>
      </c>
      <c r="D1" t="s">
        <v>7</v>
      </c>
      <c r="E1" t="s">
        <v>8</v>
      </c>
      <c r="G1" t="s">
        <v>750</v>
      </c>
      <c r="H1" t="s">
        <v>751</v>
      </c>
      <c r="I1" t="s">
        <v>752</v>
      </c>
    </row>
    <row r="2" spans="1:9" ht="15">
      <c r="A2" t="s">
        <v>9</v>
      </c>
      <c r="B2" t="s">
        <v>464</v>
      </c>
      <c r="C2" t="s">
        <v>10</v>
      </c>
      <c r="D2">
        <v>4</v>
      </c>
      <c r="E2" t="s">
        <v>11</v>
      </c>
      <c r="G2" t="s">
        <v>744</v>
      </c>
      <c r="H2" t="s">
        <v>745</v>
      </c>
      <c r="I2" t="s">
        <v>744</v>
      </c>
    </row>
    <row r="3" spans="1:9" ht="15">
      <c r="A3" t="s">
        <v>12</v>
      </c>
      <c r="B3" t="s">
        <v>465</v>
      </c>
      <c r="C3" t="s">
        <v>10</v>
      </c>
      <c r="D3">
        <v>1</v>
      </c>
      <c r="E3" t="s">
        <v>11</v>
      </c>
      <c r="G3" t="s">
        <v>744</v>
      </c>
      <c r="H3" t="s">
        <v>744</v>
      </c>
      <c r="I3" t="s">
        <v>744</v>
      </c>
    </row>
    <row r="4" spans="1:9" ht="15">
      <c r="A4" t="s">
        <v>380</v>
      </c>
      <c r="B4" t="s">
        <v>466</v>
      </c>
      <c r="C4" t="s">
        <v>10</v>
      </c>
      <c r="D4">
        <v>3</v>
      </c>
      <c r="E4" t="s">
        <v>11</v>
      </c>
      <c r="G4" t="s">
        <v>744</v>
      </c>
      <c r="H4" t="s">
        <v>744</v>
      </c>
      <c r="I4" t="s">
        <v>744</v>
      </c>
    </row>
    <row r="5" spans="1:9" ht="15">
      <c r="A5" t="s">
        <v>13</v>
      </c>
      <c r="B5" t="s">
        <v>467</v>
      </c>
      <c r="C5" t="s">
        <v>10</v>
      </c>
      <c r="D5">
        <v>3</v>
      </c>
      <c r="E5" t="s">
        <v>11</v>
      </c>
      <c r="G5" t="s">
        <v>744</v>
      </c>
      <c r="H5" t="s">
        <v>745</v>
      </c>
      <c r="I5" t="s">
        <v>745</v>
      </c>
    </row>
    <row r="6" spans="1:9" ht="15">
      <c r="A6" t="s">
        <v>14</v>
      </c>
      <c r="B6" t="s">
        <v>468</v>
      </c>
      <c r="C6" t="s">
        <v>10</v>
      </c>
      <c r="D6">
        <v>5</v>
      </c>
      <c r="E6" t="s">
        <v>24</v>
      </c>
      <c r="G6" t="s">
        <v>746</v>
      </c>
      <c r="H6" t="s">
        <v>746</v>
      </c>
      <c r="I6" t="s">
        <v>746</v>
      </c>
    </row>
    <row r="7" spans="1:9" ht="15">
      <c r="A7" t="s">
        <v>15</v>
      </c>
      <c r="B7" t="s">
        <v>469</v>
      </c>
      <c r="C7" t="s">
        <v>10</v>
      </c>
      <c r="D7">
        <v>1</v>
      </c>
      <c r="E7" t="s">
        <v>16</v>
      </c>
      <c r="G7" t="s">
        <v>746</v>
      </c>
      <c r="H7" t="s">
        <v>746</v>
      </c>
      <c r="I7" t="s">
        <v>746</v>
      </c>
    </row>
    <row r="8" spans="1:9" ht="15">
      <c r="A8" t="s">
        <v>17</v>
      </c>
      <c r="B8" t="s">
        <v>470</v>
      </c>
      <c r="C8" t="s">
        <v>10</v>
      </c>
      <c r="D8">
        <v>7</v>
      </c>
      <c r="E8" t="s">
        <v>16</v>
      </c>
      <c r="G8" t="s">
        <v>747</v>
      </c>
      <c r="H8" t="s">
        <v>747</v>
      </c>
      <c r="I8" t="s">
        <v>747</v>
      </c>
    </row>
    <row r="9" spans="1:9" ht="15">
      <c r="A9" t="s">
        <v>18</v>
      </c>
      <c r="B9" t="s">
        <v>471</v>
      </c>
      <c r="C9" t="s">
        <v>10</v>
      </c>
      <c r="D9">
        <v>7</v>
      </c>
      <c r="E9" t="s">
        <v>16</v>
      </c>
      <c r="G9" t="s">
        <v>744</v>
      </c>
      <c r="H9" t="s">
        <v>746</v>
      </c>
      <c r="I9" t="s">
        <v>746</v>
      </c>
    </row>
    <row r="10" spans="1:9" ht="15">
      <c r="A10" t="s">
        <v>19</v>
      </c>
      <c r="B10" t="s">
        <v>472</v>
      </c>
      <c r="C10" t="s">
        <v>20</v>
      </c>
      <c r="D10">
        <v>0</v>
      </c>
      <c r="E10" t="s">
        <v>16</v>
      </c>
      <c r="G10" t="s">
        <v>745</v>
      </c>
      <c r="H10" t="s">
        <v>745</v>
      </c>
      <c r="I10" t="s">
        <v>745</v>
      </c>
    </row>
    <row r="11" spans="1:9" ht="15">
      <c r="A11" t="s">
        <v>21</v>
      </c>
      <c r="B11" t="s">
        <v>473</v>
      </c>
      <c r="C11" t="s">
        <v>10</v>
      </c>
      <c r="D11">
        <v>4</v>
      </c>
      <c r="E11" t="s">
        <v>16</v>
      </c>
      <c r="G11" t="s">
        <v>747</v>
      </c>
      <c r="H11" t="s">
        <v>747</v>
      </c>
      <c r="I11" t="s">
        <v>747</v>
      </c>
    </row>
    <row r="12" spans="1:9" ht="15">
      <c r="A12" t="s">
        <v>22</v>
      </c>
      <c r="B12" t="s">
        <v>474</v>
      </c>
      <c r="C12" t="s">
        <v>10</v>
      </c>
      <c r="D12">
        <v>4</v>
      </c>
      <c r="E12" t="s">
        <v>16</v>
      </c>
      <c r="G12" t="s">
        <v>747</v>
      </c>
      <c r="H12" t="s">
        <v>747</v>
      </c>
      <c r="I12" t="s">
        <v>747</v>
      </c>
    </row>
    <row r="13" spans="1:9" ht="15">
      <c r="A13" t="s">
        <v>23</v>
      </c>
      <c r="B13" t="s">
        <v>475</v>
      </c>
      <c r="C13" t="s">
        <v>20</v>
      </c>
      <c r="D13">
        <v>0</v>
      </c>
      <c r="E13" t="s">
        <v>16</v>
      </c>
      <c r="G13" t="s">
        <v>746</v>
      </c>
      <c r="H13" t="s">
        <v>744</v>
      </c>
      <c r="I13" t="s">
        <v>746</v>
      </c>
    </row>
    <row r="14" spans="1:9" ht="15">
      <c r="A14" t="s">
        <v>381</v>
      </c>
      <c r="B14" t="s">
        <v>476</v>
      </c>
      <c r="C14" t="s">
        <v>10</v>
      </c>
      <c r="D14">
        <v>3</v>
      </c>
      <c r="E14" t="s">
        <v>24</v>
      </c>
      <c r="G14" t="s">
        <v>745</v>
      </c>
      <c r="H14" t="s">
        <v>745</v>
      </c>
      <c r="I14" t="s">
        <v>745</v>
      </c>
    </row>
    <row r="15" spans="1:9" ht="15">
      <c r="A15" t="s">
        <v>25</v>
      </c>
      <c r="B15" t="s">
        <v>477</v>
      </c>
      <c r="C15" t="s">
        <v>10</v>
      </c>
      <c r="D15">
        <v>0</v>
      </c>
      <c r="E15" t="s">
        <v>16</v>
      </c>
      <c r="G15" t="s">
        <v>746</v>
      </c>
      <c r="H15" t="s">
        <v>746</v>
      </c>
      <c r="I15" t="s">
        <v>746</v>
      </c>
    </row>
    <row r="16" spans="1:9" ht="15">
      <c r="A16" t="s">
        <v>382</v>
      </c>
      <c r="B16" t="s">
        <v>478</v>
      </c>
      <c r="C16" t="s">
        <v>10</v>
      </c>
      <c r="D16">
        <v>0</v>
      </c>
      <c r="E16" t="s">
        <v>16</v>
      </c>
      <c r="G16" t="s">
        <v>744</v>
      </c>
      <c r="H16" t="s">
        <v>744</v>
      </c>
      <c r="I16" t="s">
        <v>744</v>
      </c>
    </row>
    <row r="17" spans="1:9" ht="15">
      <c r="A17" t="s">
        <v>26</v>
      </c>
      <c r="B17" t="s">
        <v>479</v>
      </c>
      <c r="C17" t="s">
        <v>10</v>
      </c>
      <c r="D17">
        <v>4</v>
      </c>
      <c r="E17" t="s">
        <v>24</v>
      </c>
      <c r="G17" t="s">
        <v>745</v>
      </c>
      <c r="H17" t="s">
        <v>745</v>
      </c>
      <c r="I17" t="s">
        <v>745</v>
      </c>
    </row>
    <row r="18" spans="1:9" ht="15">
      <c r="A18" t="s">
        <v>27</v>
      </c>
      <c r="B18" t="s">
        <v>480</v>
      </c>
      <c r="C18" t="s">
        <v>10</v>
      </c>
      <c r="D18">
        <v>2</v>
      </c>
      <c r="E18" t="s">
        <v>16</v>
      </c>
      <c r="G18" t="s">
        <v>746</v>
      </c>
      <c r="H18" t="s">
        <v>744</v>
      </c>
      <c r="I18" t="s">
        <v>744</v>
      </c>
    </row>
    <row r="19" spans="1:9" ht="15">
      <c r="A19" t="s">
        <v>383</v>
      </c>
      <c r="B19" t="s">
        <v>481</v>
      </c>
      <c r="C19" t="s">
        <v>10</v>
      </c>
      <c r="D19">
        <v>9</v>
      </c>
      <c r="E19" t="s">
        <v>16</v>
      </c>
      <c r="G19" t="s">
        <v>747</v>
      </c>
      <c r="H19" t="s">
        <v>747</v>
      </c>
      <c r="I19" t="s">
        <v>747</v>
      </c>
    </row>
    <row r="20" spans="1:9" ht="15">
      <c r="A20" t="s">
        <v>28</v>
      </c>
      <c r="B20" t="s">
        <v>482</v>
      </c>
      <c r="C20" t="s">
        <v>10</v>
      </c>
      <c r="D20">
        <v>4</v>
      </c>
      <c r="E20" t="s">
        <v>16</v>
      </c>
      <c r="G20" t="s">
        <v>746</v>
      </c>
      <c r="H20" t="s">
        <v>744</v>
      </c>
      <c r="I20" t="s">
        <v>746</v>
      </c>
    </row>
    <row r="21" spans="1:9" ht="15">
      <c r="A21" t="s">
        <v>29</v>
      </c>
      <c r="B21" t="s">
        <v>483</v>
      </c>
      <c r="C21" t="s">
        <v>10</v>
      </c>
      <c r="D21">
        <v>3</v>
      </c>
      <c r="E21" t="s">
        <v>16</v>
      </c>
      <c r="G21" t="s">
        <v>745</v>
      </c>
      <c r="H21" t="s">
        <v>745</v>
      </c>
      <c r="I21" t="s">
        <v>745</v>
      </c>
    </row>
    <row r="22" spans="1:9" ht="15">
      <c r="A22" t="s">
        <v>384</v>
      </c>
      <c r="B22" t="s">
        <v>484</v>
      </c>
      <c r="C22" t="s">
        <v>10</v>
      </c>
      <c r="D22">
        <v>5</v>
      </c>
      <c r="E22" t="s">
        <v>16</v>
      </c>
      <c r="G22" t="s">
        <v>744</v>
      </c>
      <c r="H22" t="s">
        <v>744</v>
      </c>
      <c r="I22" t="s">
        <v>746</v>
      </c>
    </row>
    <row r="23" spans="1:9" ht="15">
      <c r="A23" t="s">
        <v>30</v>
      </c>
      <c r="B23" t="s">
        <v>485</v>
      </c>
      <c r="C23" t="s">
        <v>10</v>
      </c>
      <c r="D23">
        <v>6</v>
      </c>
      <c r="E23" t="s">
        <v>16</v>
      </c>
      <c r="H23" t="s">
        <v>747</v>
      </c>
      <c r="I23" t="s">
        <v>747</v>
      </c>
    </row>
    <row r="24" spans="1:9" ht="15">
      <c r="A24" t="s">
        <v>31</v>
      </c>
      <c r="B24" t="s">
        <v>486</v>
      </c>
      <c r="C24" t="s">
        <v>10</v>
      </c>
      <c r="D24">
        <v>3</v>
      </c>
      <c r="E24" t="s">
        <v>16</v>
      </c>
      <c r="G24" t="s">
        <v>744</v>
      </c>
      <c r="H24" t="s">
        <v>744</v>
      </c>
      <c r="I24" t="s">
        <v>744</v>
      </c>
    </row>
    <row r="25" spans="1:9" ht="15">
      <c r="A25" t="s">
        <v>32</v>
      </c>
      <c r="B25" t="s">
        <v>487</v>
      </c>
      <c r="C25" t="s">
        <v>10</v>
      </c>
      <c r="D25">
        <v>4</v>
      </c>
      <c r="E25" t="s">
        <v>16</v>
      </c>
      <c r="G25" t="s">
        <v>746</v>
      </c>
      <c r="H25" t="s">
        <v>746</v>
      </c>
      <c r="I25" t="s">
        <v>746</v>
      </c>
    </row>
    <row r="26" spans="1:9" ht="15">
      <c r="A26" t="s">
        <v>34</v>
      </c>
      <c r="B26" t="s">
        <v>488</v>
      </c>
      <c r="C26" t="s">
        <v>10</v>
      </c>
      <c r="D26">
        <v>4</v>
      </c>
      <c r="E26" t="s">
        <v>16</v>
      </c>
      <c r="G26" t="s">
        <v>744</v>
      </c>
      <c r="H26" t="s">
        <v>745</v>
      </c>
      <c r="I26" t="s">
        <v>744</v>
      </c>
    </row>
    <row r="27" spans="1:9" ht="15">
      <c r="A27" t="s">
        <v>385</v>
      </c>
      <c r="B27" t="s">
        <v>489</v>
      </c>
      <c r="C27" t="s">
        <v>10</v>
      </c>
      <c r="D27">
        <v>4</v>
      </c>
      <c r="E27" t="s">
        <v>16</v>
      </c>
      <c r="G27" t="s">
        <v>745</v>
      </c>
      <c r="H27" t="s">
        <v>747</v>
      </c>
      <c r="I27" t="s">
        <v>747</v>
      </c>
    </row>
    <row r="28" spans="1:9" ht="15">
      <c r="A28" t="s">
        <v>386</v>
      </c>
      <c r="B28" t="s">
        <v>490</v>
      </c>
      <c r="C28" t="s">
        <v>10</v>
      </c>
      <c r="D28">
        <v>4</v>
      </c>
      <c r="E28" t="s">
        <v>16</v>
      </c>
      <c r="G28" t="s">
        <v>744</v>
      </c>
      <c r="H28" t="s">
        <v>744</v>
      </c>
      <c r="I28" t="s">
        <v>744</v>
      </c>
    </row>
    <row r="29" spans="1:9" ht="15">
      <c r="A29" t="s">
        <v>35</v>
      </c>
      <c r="B29" t="s">
        <v>491</v>
      </c>
      <c r="C29" t="s">
        <v>10</v>
      </c>
      <c r="D29">
        <v>4</v>
      </c>
      <c r="E29" t="s">
        <v>16</v>
      </c>
      <c r="G29" t="s">
        <v>747</v>
      </c>
      <c r="H29" t="s">
        <v>747</v>
      </c>
      <c r="I29" t="s">
        <v>747</v>
      </c>
    </row>
    <row r="30" spans="1:9" ht="15">
      <c r="A30" t="s">
        <v>387</v>
      </c>
      <c r="B30" t="s">
        <v>492</v>
      </c>
      <c r="C30" t="s">
        <v>10</v>
      </c>
      <c r="D30">
        <v>7</v>
      </c>
      <c r="E30" t="s">
        <v>11</v>
      </c>
      <c r="G30" t="s">
        <v>746</v>
      </c>
      <c r="H30" t="s">
        <v>744</v>
      </c>
      <c r="I30" t="s">
        <v>744</v>
      </c>
    </row>
    <row r="31" spans="1:9" ht="15">
      <c r="A31" t="s">
        <v>388</v>
      </c>
      <c r="B31" t="s">
        <v>493</v>
      </c>
      <c r="C31" t="s">
        <v>10</v>
      </c>
      <c r="D31">
        <v>3</v>
      </c>
      <c r="E31" t="s">
        <v>11</v>
      </c>
      <c r="G31" t="s">
        <v>746</v>
      </c>
      <c r="H31" t="s">
        <v>746</v>
      </c>
      <c r="I31" t="s">
        <v>746</v>
      </c>
    </row>
    <row r="32" spans="1:9" ht="15">
      <c r="A32" t="s">
        <v>389</v>
      </c>
      <c r="B32" t="s">
        <v>494</v>
      </c>
      <c r="C32" t="s">
        <v>10</v>
      </c>
      <c r="D32">
        <v>7</v>
      </c>
      <c r="E32" t="s">
        <v>24</v>
      </c>
      <c r="G32" t="s">
        <v>747</v>
      </c>
      <c r="H32" t="s">
        <v>747</v>
      </c>
      <c r="I32" t="s">
        <v>747</v>
      </c>
    </row>
    <row r="33" spans="1:9" ht="15">
      <c r="A33" t="s">
        <v>36</v>
      </c>
      <c r="B33" t="s">
        <v>495</v>
      </c>
      <c r="C33" t="s">
        <v>10</v>
      </c>
      <c r="D33">
        <v>3</v>
      </c>
      <c r="E33" t="s">
        <v>16</v>
      </c>
      <c r="G33" t="s">
        <v>747</v>
      </c>
      <c r="H33" t="s">
        <v>747</v>
      </c>
      <c r="I33" t="s">
        <v>747</v>
      </c>
    </row>
    <row r="34" spans="1:9" ht="15">
      <c r="A34" t="s">
        <v>37</v>
      </c>
      <c r="B34" t="s">
        <v>496</v>
      </c>
      <c r="C34" t="s">
        <v>10</v>
      </c>
      <c r="D34">
        <v>5</v>
      </c>
      <c r="E34" t="s">
        <v>16</v>
      </c>
      <c r="G34" t="s">
        <v>745</v>
      </c>
      <c r="H34" t="s">
        <v>747</v>
      </c>
      <c r="I34" t="s">
        <v>747</v>
      </c>
    </row>
    <row r="35" spans="1:9" ht="15">
      <c r="A35" t="s">
        <v>390</v>
      </c>
      <c r="B35" t="s">
        <v>497</v>
      </c>
      <c r="C35" t="s">
        <v>10</v>
      </c>
      <c r="D35">
        <v>6</v>
      </c>
      <c r="E35" t="s">
        <v>16</v>
      </c>
      <c r="G35" t="s">
        <v>746</v>
      </c>
      <c r="H35" t="s">
        <v>746</v>
      </c>
      <c r="I35" t="s">
        <v>746</v>
      </c>
    </row>
    <row r="36" spans="1:9" ht="15">
      <c r="A36" t="s">
        <v>38</v>
      </c>
      <c r="B36" t="s">
        <v>39</v>
      </c>
      <c r="C36" t="s">
        <v>10</v>
      </c>
      <c r="D36">
        <v>7</v>
      </c>
      <c r="E36" t="s">
        <v>40</v>
      </c>
      <c r="G36" t="s">
        <v>747</v>
      </c>
      <c r="H36" t="s">
        <v>747</v>
      </c>
      <c r="I36" t="s">
        <v>747</v>
      </c>
    </row>
    <row r="37" spans="1:9" ht="15">
      <c r="A37" t="s">
        <v>391</v>
      </c>
      <c r="B37" t="s">
        <v>498</v>
      </c>
      <c r="C37" t="s">
        <v>10</v>
      </c>
      <c r="D37">
        <v>6</v>
      </c>
      <c r="E37" t="s">
        <v>16</v>
      </c>
      <c r="G37" t="s">
        <v>744</v>
      </c>
      <c r="H37" t="s">
        <v>745</v>
      </c>
      <c r="I37" t="s">
        <v>745</v>
      </c>
    </row>
    <row r="38" spans="1:9" ht="15">
      <c r="A38" t="s">
        <v>41</v>
      </c>
      <c r="B38" t="s">
        <v>499</v>
      </c>
      <c r="C38" t="s">
        <v>20</v>
      </c>
      <c r="D38">
        <v>0</v>
      </c>
      <c r="E38" t="s">
        <v>16</v>
      </c>
      <c r="G38" t="s">
        <v>748</v>
      </c>
      <c r="H38" t="s">
        <v>746</v>
      </c>
      <c r="I38" t="s">
        <v>748</v>
      </c>
    </row>
    <row r="39" spans="1:9" ht="15">
      <c r="A39" t="s">
        <v>0</v>
      </c>
      <c r="B39" t="s">
        <v>42</v>
      </c>
      <c r="C39" t="s">
        <v>10</v>
      </c>
      <c r="D39">
        <v>4</v>
      </c>
      <c r="E39" t="s">
        <v>16</v>
      </c>
      <c r="G39" t="s">
        <v>745</v>
      </c>
      <c r="H39" t="s">
        <v>747</v>
      </c>
      <c r="I39" t="s">
        <v>747</v>
      </c>
    </row>
    <row r="40" spans="1:9" ht="15">
      <c r="A40" t="s">
        <v>392</v>
      </c>
      <c r="B40" t="s">
        <v>500</v>
      </c>
      <c r="C40" t="s">
        <v>10</v>
      </c>
      <c r="D40">
        <v>7</v>
      </c>
      <c r="E40" t="s">
        <v>16</v>
      </c>
      <c r="G40" t="s">
        <v>745</v>
      </c>
      <c r="H40" t="s">
        <v>745</v>
      </c>
      <c r="I40" t="s">
        <v>745</v>
      </c>
    </row>
    <row r="41" spans="1:9" ht="15">
      <c r="A41" t="s">
        <v>43</v>
      </c>
      <c r="B41" t="s">
        <v>501</v>
      </c>
      <c r="C41" t="s">
        <v>10</v>
      </c>
      <c r="D41">
        <v>8</v>
      </c>
      <c r="E41" t="s">
        <v>16</v>
      </c>
      <c r="G41" t="s">
        <v>747</v>
      </c>
      <c r="H41" t="s">
        <v>747</v>
      </c>
      <c r="I41" t="s">
        <v>747</v>
      </c>
    </row>
    <row r="42" spans="1:9" ht="15">
      <c r="A42" t="s">
        <v>393</v>
      </c>
      <c r="B42" t="s">
        <v>502</v>
      </c>
      <c r="C42" t="s">
        <v>10</v>
      </c>
      <c r="D42">
        <v>6</v>
      </c>
      <c r="E42" t="s">
        <v>16</v>
      </c>
      <c r="G42" t="s">
        <v>747</v>
      </c>
      <c r="H42" t="s">
        <v>747</v>
      </c>
      <c r="I42" t="s">
        <v>747</v>
      </c>
    </row>
    <row r="43" spans="1:9" ht="15">
      <c r="A43" t="s">
        <v>44</v>
      </c>
      <c r="B43" t="s">
        <v>503</v>
      </c>
      <c r="C43" t="s">
        <v>10</v>
      </c>
      <c r="D43">
        <v>1</v>
      </c>
      <c r="E43" t="s">
        <v>16</v>
      </c>
      <c r="G43" t="s">
        <v>744</v>
      </c>
      <c r="H43" t="s">
        <v>744</v>
      </c>
      <c r="I43" t="s">
        <v>744</v>
      </c>
    </row>
    <row r="44" spans="1:9" ht="15">
      <c r="A44" t="s">
        <v>45</v>
      </c>
      <c r="B44" t="s">
        <v>504</v>
      </c>
      <c r="C44" t="s">
        <v>10</v>
      </c>
      <c r="D44">
        <v>5</v>
      </c>
      <c r="E44" t="s">
        <v>16</v>
      </c>
      <c r="G44" t="s">
        <v>747</v>
      </c>
      <c r="H44" t="s">
        <v>747</v>
      </c>
      <c r="I44" t="s">
        <v>747</v>
      </c>
    </row>
    <row r="45" spans="1:9" ht="15">
      <c r="A45" t="s">
        <v>394</v>
      </c>
      <c r="B45" t="s">
        <v>505</v>
      </c>
      <c r="C45" t="s">
        <v>10</v>
      </c>
      <c r="D45">
        <v>7</v>
      </c>
      <c r="E45" t="s">
        <v>16</v>
      </c>
      <c r="G45" t="s">
        <v>747</v>
      </c>
      <c r="H45" t="s">
        <v>747</v>
      </c>
      <c r="I45" t="s">
        <v>747</v>
      </c>
    </row>
    <row r="46" spans="1:9" ht="15">
      <c r="A46" t="s">
        <v>46</v>
      </c>
      <c r="B46" t="s">
        <v>506</v>
      </c>
      <c r="C46" t="s">
        <v>10</v>
      </c>
      <c r="D46">
        <v>5</v>
      </c>
      <c r="E46" t="s">
        <v>16</v>
      </c>
      <c r="G46" t="s">
        <v>747</v>
      </c>
      <c r="H46" t="s">
        <v>747</v>
      </c>
      <c r="I46" t="s">
        <v>747</v>
      </c>
    </row>
    <row r="47" spans="1:9" ht="15">
      <c r="A47" t="s">
        <v>47</v>
      </c>
      <c r="B47" t="s">
        <v>507</v>
      </c>
      <c r="C47" t="s">
        <v>10</v>
      </c>
      <c r="D47">
        <v>4</v>
      </c>
      <c r="E47" t="s">
        <v>16</v>
      </c>
      <c r="G47" t="s">
        <v>747</v>
      </c>
      <c r="H47" t="s">
        <v>747</v>
      </c>
      <c r="I47" t="s">
        <v>747</v>
      </c>
    </row>
    <row r="48" spans="1:9" ht="15">
      <c r="A48" t="s">
        <v>48</v>
      </c>
      <c r="B48" t="s">
        <v>508</v>
      </c>
      <c r="C48" t="s">
        <v>10</v>
      </c>
      <c r="D48">
        <v>7</v>
      </c>
      <c r="E48" t="s">
        <v>16</v>
      </c>
      <c r="G48" t="s">
        <v>747</v>
      </c>
      <c r="H48" t="s">
        <v>747</v>
      </c>
      <c r="I48" t="s">
        <v>747</v>
      </c>
    </row>
    <row r="49" spans="1:9" ht="15">
      <c r="A49" t="s">
        <v>49</v>
      </c>
      <c r="B49" t="s">
        <v>509</v>
      </c>
      <c r="C49" t="s">
        <v>10</v>
      </c>
      <c r="D49">
        <v>5</v>
      </c>
      <c r="E49" t="s">
        <v>16</v>
      </c>
      <c r="G49" t="s">
        <v>747</v>
      </c>
      <c r="H49" t="s">
        <v>745</v>
      </c>
      <c r="I49" t="s">
        <v>745</v>
      </c>
    </row>
    <row r="50" spans="1:9" ht="15">
      <c r="A50" t="s">
        <v>50</v>
      </c>
      <c r="B50" t="s">
        <v>510</v>
      </c>
      <c r="C50" t="s">
        <v>10</v>
      </c>
      <c r="D50">
        <v>5</v>
      </c>
      <c r="E50" t="s">
        <v>16</v>
      </c>
      <c r="G50" t="s">
        <v>747</v>
      </c>
      <c r="H50" t="s">
        <v>747</v>
      </c>
      <c r="I50" t="s">
        <v>747</v>
      </c>
    </row>
    <row r="51" spans="1:9" ht="15">
      <c r="A51" t="s">
        <v>395</v>
      </c>
      <c r="B51" t="s">
        <v>511</v>
      </c>
      <c r="C51" t="s">
        <v>10</v>
      </c>
      <c r="D51">
        <v>7</v>
      </c>
      <c r="E51" t="s">
        <v>16</v>
      </c>
      <c r="G51" t="s">
        <v>747</v>
      </c>
      <c r="H51" t="s">
        <v>747</v>
      </c>
      <c r="I51" t="s">
        <v>747</v>
      </c>
    </row>
    <row r="52" spans="1:9" ht="15">
      <c r="A52" t="s">
        <v>51</v>
      </c>
      <c r="B52" t="s">
        <v>512</v>
      </c>
      <c r="C52" t="s">
        <v>10</v>
      </c>
      <c r="D52">
        <v>8</v>
      </c>
      <c r="E52" t="s">
        <v>16</v>
      </c>
      <c r="G52" t="s">
        <v>747</v>
      </c>
      <c r="H52" t="s">
        <v>747</v>
      </c>
      <c r="I52" t="s">
        <v>747</v>
      </c>
    </row>
    <row r="53" spans="1:9" ht="15">
      <c r="A53" t="s">
        <v>52</v>
      </c>
      <c r="B53" t="s">
        <v>513</v>
      </c>
      <c r="C53" t="s">
        <v>10</v>
      </c>
      <c r="D53">
        <v>4</v>
      </c>
      <c r="E53" t="s">
        <v>16</v>
      </c>
      <c r="G53" t="s">
        <v>747</v>
      </c>
      <c r="H53" t="s">
        <v>747</v>
      </c>
      <c r="I53" t="s">
        <v>747</v>
      </c>
    </row>
    <row r="54" spans="1:9" ht="15">
      <c r="A54" t="s">
        <v>396</v>
      </c>
      <c r="B54" t="s">
        <v>514</v>
      </c>
      <c r="C54" t="s">
        <v>10</v>
      </c>
      <c r="D54">
        <v>3</v>
      </c>
      <c r="E54" t="s">
        <v>16</v>
      </c>
      <c r="G54" t="s">
        <v>747</v>
      </c>
      <c r="H54" t="s">
        <v>747</v>
      </c>
      <c r="I54" t="s">
        <v>747</v>
      </c>
    </row>
    <row r="55" spans="1:9" ht="15">
      <c r="A55" t="s">
        <v>1</v>
      </c>
      <c r="B55" t="s">
        <v>515</v>
      </c>
      <c r="C55" t="s">
        <v>10</v>
      </c>
      <c r="D55">
        <v>5</v>
      </c>
      <c r="E55" t="s">
        <v>16</v>
      </c>
      <c r="G55" t="s">
        <v>747</v>
      </c>
      <c r="H55" t="s">
        <v>747</v>
      </c>
      <c r="I55" t="s">
        <v>747</v>
      </c>
    </row>
    <row r="56" spans="1:9" ht="15">
      <c r="A56" t="s">
        <v>53</v>
      </c>
      <c r="B56" t="s">
        <v>516</v>
      </c>
      <c r="C56" t="s">
        <v>10</v>
      </c>
      <c r="D56">
        <v>7</v>
      </c>
      <c r="E56" t="s">
        <v>16</v>
      </c>
      <c r="G56" t="s">
        <v>747</v>
      </c>
      <c r="H56" t="s">
        <v>747</v>
      </c>
      <c r="I56" t="s">
        <v>747</v>
      </c>
    </row>
    <row r="57" spans="1:9" ht="15">
      <c r="A57" t="s">
        <v>54</v>
      </c>
      <c r="B57" t="s">
        <v>517</v>
      </c>
      <c r="C57" t="s">
        <v>10</v>
      </c>
      <c r="D57">
        <v>3</v>
      </c>
      <c r="E57" t="s">
        <v>16</v>
      </c>
      <c r="G57" t="s">
        <v>745</v>
      </c>
      <c r="H57" t="s">
        <v>745</v>
      </c>
      <c r="I57" t="s">
        <v>747</v>
      </c>
    </row>
    <row r="58" spans="1:9" ht="15">
      <c r="A58" t="s">
        <v>397</v>
      </c>
      <c r="B58" t="s">
        <v>518</v>
      </c>
      <c r="C58" t="s">
        <v>10</v>
      </c>
      <c r="D58">
        <v>3</v>
      </c>
      <c r="E58" t="s">
        <v>11</v>
      </c>
      <c r="G58" t="s">
        <v>746</v>
      </c>
      <c r="H58" t="s">
        <v>744</v>
      </c>
      <c r="I58" t="s">
        <v>744</v>
      </c>
    </row>
    <row r="59" spans="1:9" ht="15">
      <c r="A59" t="s">
        <v>55</v>
      </c>
      <c r="B59" t="s">
        <v>519</v>
      </c>
      <c r="C59" t="s">
        <v>10</v>
      </c>
      <c r="D59">
        <v>2</v>
      </c>
      <c r="E59" t="s">
        <v>40</v>
      </c>
      <c r="G59" t="s">
        <v>747</v>
      </c>
      <c r="H59" t="s">
        <v>747</v>
      </c>
      <c r="I59" t="s">
        <v>747</v>
      </c>
    </row>
    <row r="60" spans="1:9" ht="15">
      <c r="A60" t="s">
        <v>398</v>
      </c>
      <c r="B60" t="s">
        <v>56</v>
      </c>
      <c r="C60" t="s">
        <v>10</v>
      </c>
      <c r="D60">
        <v>8</v>
      </c>
      <c r="E60" t="s">
        <v>16</v>
      </c>
      <c r="G60" t="s">
        <v>747</v>
      </c>
      <c r="H60" t="s">
        <v>747</v>
      </c>
      <c r="I60" t="s">
        <v>747</v>
      </c>
    </row>
    <row r="61" spans="1:9" ht="15">
      <c r="A61" t="s">
        <v>399</v>
      </c>
      <c r="B61" t="s">
        <v>520</v>
      </c>
      <c r="C61" t="s">
        <v>10</v>
      </c>
      <c r="D61">
        <v>3</v>
      </c>
      <c r="E61" t="s">
        <v>16</v>
      </c>
      <c r="G61" t="s">
        <v>744</v>
      </c>
      <c r="H61" t="s">
        <v>744</v>
      </c>
      <c r="I61" t="s">
        <v>744</v>
      </c>
    </row>
    <row r="62" spans="1:9" ht="15">
      <c r="A62" t="s">
        <v>57</v>
      </c>
      <c r="B62" t="s">
        <v>521</v>
      </c>
      <c r="C62" t="s">
        <v>10</v>
      </c>
      <c r="D62">
        <v>7</v>
      </c>
      <c r="E62" t="s">
        <v>16</v>
      </c>
      <c r="G62" t="s">
        <v>747</v>
      </c>
      <c r="H62" t="s">
        <v>747</v>
      </c>
      <c r="I62" t="s">
        <v>747</v>
      </c>
    </row>
    <row r="63" spans="1:9" ht="15">
      <c r="A63" t="s">
        <v>58</v>
      </c>
      <c r="B63" t="s">
        <v>522</v>
      </c>
      <c r="C63" t="s">
        <v>10</v>
      </c>
      <c r="D63">
        <v>7</v>
      </c>
      <c r="E63" t="s">
        <v>16</v>
      </c>
      <c r="G63" t="s">
        <v>747</v>
      </c>
      <c r="H63" t="s">
        <v>747</v>
      </c>
      <c r="I63" t="s">
        <v>747</v>
      </c>
    </row>
    <row r="64" spans="1:9" ht="15">
      <c r="A64" t="s">
        <v>59</v>
      </c>
      <c r="B64" t="s">
        <v>523</v>
      </c>
      <c r="C64" t="s">
        <v>10</v>
      </c>
      <c r="D64">
        <v>5</v>
      </c>
      <c r="E64" t="s">
        <v>16</v>
      </c>
      <c r="G64" t="s">
        <v>747</v>
      </c>
      <c r="H64" t="s">
        <v>747</v>
      </c>
      <c r="I64" t="s">
        <v>747</v>
      </c>
    </row>
    <row r="65" spans="1:9" ht="15">
      <c r="A65" t="s">
        <v>400</v>
      </c>
      <c r="B65" t="s">
        <v>524</v>
      </c>
      <c r="C65" t="s">
        <v>10</v>
      </c>
      <c r="D65">
        <v>6</v>
      </c>
      <c r="E65" t="s">
        <v>16</v>
      </c>
      <c r="G65" t="s">
        <v>745</v>
      </c>
      <c r="H65" t="s">
        <v>745</v>
      </c>
      <c r="I65" t="s">
        <v>745</v>
      </c>
    </row>
    <row r="66" spans="1:9" ht="15">
      <c r="A66" t="s">
        <v>401</v>
      </c>
      <c r="B66" t="s">
        <v>525</v>
      </c>
      <c r="C66" t="s">
        <v>10</v>
      </c>
      <c r="D66">
        <v>2</v>
      </c>
      <c r="E66" t="s">
        <v>16</v>
      </c>
      <c r="G66" t="s">
        <v>746</v>
      </c>
      <c r="H66" t="s">
        <v>746</v>
      </c>
      <c r="I66" t="s">
        <v>746</v>
      </c>
    </row>
    <row r="67" spans="1:9" ht="15">
      <c r="A67" t="s">
        <v>60</v>
      </c>
      <c r="B67" t="s">
        <v>526</v>
      </c>
      <c r="C67" t="s">
        <v>20</v>
      </c>
      <c r="D67">
        <v>0</v>
      </c>
      <c r="E67" t="s">
        <v>16</v>
      </c>
      <c r="G67" t="s">
        <v>746</v>
      </c>
      <c r="H67" t="s">
        <v>746</v>
      </c>
      <c r="I67" t="s">
        <v>746</v>
      </c>
    </row>
    <row r="68" spans="1:9" ht="15">
      <c r="A68" t="s">
        <v>61</v>
      </c>
      <c r="B68" t="s">
        <v>527</v>
      </c>
      <c r="C68" t="s">
        <v>10</v>
      </c>
      <c r="D68">
        <v>6</v>
      </c>
      <c r="E68" t="s">
        <v>16</v>
      </c>
      <c r="G68" t="s">
        <v>745</v>
      </c>
      <c r="H68" t="s">
        <v>747</v>
      </c>
      <c r="I68" t="s">
        <v>747</v>
      </c>
    </row>
    <row r="69" spans="1:9" ht="15">
      <c r="A69" t="s">
        <v>62</v>
      </c>
      <c r="B69" t="s">
        <v>528</v>
      </c>
      <c r="C69" t="s">
        <v>10</v>
      </c>
      <c r="D69">
        <v>4</v>
      </c>
      <c r="E69" t="s">
        <v>63</v>
      </c>
      <c r="G69" t="s">
        <v>744</v>
      </c>
      <c r="H69" t="s">
        <v>744</v>
      </c>
      <c r="I69" t="s">
        <v>744</v>
      </c>
    </row>
    <row r="70" spans="1:9" ht="15">
      <c r="A70" t="s">
        <v>64</v>
      </c>
      <c r="B70" t="s">
        <v>529</v>
      </c>
      <c r="C70" t="s">
        <v>10</v>
      </c>
      <c r="D70">
        <v>7</v>
      </c>
      <c r="E70" t="s">
        <v>16</v>
      </c>
      <c r="G70" t="s">
        <v>744</v>
      </c>
      <c r="H70" t="s">
        <v>744</v>
      </c>
      <c r="I70" t="s">
        <v>744</v>
      </c>
    </row>
    <row r="71" spans="1:9" ht="15">
      <c r="A71" t="s">
        <v>65</v>
      </c>
      <c r="B71" t="s">
        <v>530</v>
      </c>
      <c r="C71" t="s">
        <v>10</v>
      </c>
      <c r="D71">
        <v>7</v>
      </c>
      <c r="E71" t="s">
        <v>16</v>
      </c>
      <c r="G71" t="s">
        <v>747</v>
      </c>
      <c r="H71" t="s">
        <v>747</v>
      </c>
      <c r="I71" t="s">
        <v>747</v>
      </c>
    </row>
    <row r="72" spans="1:9" ht="15">
      <c r="A72" t="s">
        <v>66</v>
      </c>
      <c r="B72" t="s">
        <v>531</v>
      </c>
      <c r="C72" t="s">
        <v>10</v>
      </c>
      <c r="D72">
        <v>7</v>
      </c>
      <c r="E72" t="s">
        <v>16</v>
      </c>
      <c r="G72" t="s">
        <v>745</v>
      </c>
      <c r="H72" t="s">
        <v>745</v>
      </c>
      <c r="I72" t="s">
        <v>745</v>
      </c>
    </row>
    <row r="73" spans="1:9" ht="15">
      <c r="A73" t="s">
        <v>402</v>
      </c>
      <c r="B73" t="s">
        <v>532</v>
      </c>
      <c r="C73" t="s">
        <v>10</v>
      </c>
      <c r="D73">
        <v>3</v>
      </c>
      <c r="E73" t="s">
        <v>24</v>
      </c>
      <c r="G73" t="s">
        <v>745</v>
      </c>
      <c r="H73" t="s">
        <v>745</v>
      </c>
      <c r="I73" t="s">
        <v>745</v>
      </c>
    </row>
    <row r="74" spans="1:9" ht="15">
      <c r="A74" t="s">
        <v>67</v>
      </c>
      <c r="B74" t="s">
        <v>533</v>
      </c>
      <c r="C74" t="s">
        <v>10</v>
      </c>
      <c r="D74">
        <v>6</v>
      </c>
      <c r="E74" t="s">
        <v>16</v>
      </c>
      <c r="G74" t="s">
        <v>746</v>
      </c>
      <c r="H74" t="s">
        <v>744</v>
      </c>
      <c r="I74" t="s">
        <v>744</v>
      </c>
    </row>
    <row r="75" spans="1:9" ht="15">
      <c r="A75" t="s">
        <v>68</v>
      </c>
      <c r="B75" t="s">
        <v>534</v>
      </c>
      <c r="C75" t="s">
        <v>10</v>
      </c>
      <c r="D75">
        <v>2</v>
      </c>
      <c r="E75" t="s">
        <v>24</v>
      </c>
      <c r="G75" t="s">
        <v>744</v>
      </c>
      <c r="H75" t="s">
        <v>744</v>
      </c>
      <c r="I75" t="s">
        <v>744</v>
      </c>
    </row>
    <row r="76" spans="1:9" ht="15">
      <c r="A76" t="s">
        <v>69</v>
      </c>
      <c r="B76" t="s">
        <v>535</v>
      </c>
      <c r="C76" t="s">
        <v>10</v>
      </c>
      <c r="D76">
        <v>3</v>
      </c>
      <c r="E76" t="s">
        <v>16</v>
      </c>
      <c r="G76" t="s">
        <v>744</v>
      </c>
      <c r="H76" t="s">
        <v>744</v>
      </c>
      <c r="I76" t="s">
        <v>744</v>
      </c>
    </row>
    <row r="77" spans="1:9" ht="15">
      <c r="A77" t="s">
        <v>403</v>
      </c>
      <c r="B77" t="s">
        <v>536</v>
      </c>
      <c r="C77" t="s">
        <v>20</v>
      </c>
      <c r="D77">
        <v>0</v>
      </c>
      <c r="E77" t="s">
        <v>16</v>
      </c>
      <c r="G77" t="s">
        <v>745</v>
      </c>
      <c r="H77" t="s">
        <v>745</v>
      </c>
      <c r="I77" t="s">
        <v>745</v>
      </c>
    </row>
    <row r="78" spans="1:9" ht="15">
      <c r="A78" t="s">
        <v>70</v>
      </c>
      <c r="B78" t="s">
        <v>537</v>
      </c>
      <c r="C78" t="s">
        <v>10</v>
      </c>
      <c r="D78">
        <v>8</v>
      </c>
      <c r="E78" t="s">
        <v>16</v>
      </c>
      <c r="G78" t="s">
        <v>745</v>
      </c>
      <c r="H78" t="s">
        <v>745</v>
      </c>
      <c r="I78" t="s">
        <v>745</v>
      </c>
    </row>
    <row r="79" spans="1:9" ht="15">
      <c r="A79" t="s">
        <v>404</v>
      </c>
      <c r="B79" t="s">
        <v>538</v>
      </c>
      <c r="C79" t="s">
        <v>10</v>
      </c>
      <c r="D79">
        <v>7</v>
      </c>
      <c r="E79" t="s">
        <v>24</v>
      </c>
      <c r="G79" t="s">
        <v>745</v>
      </c>
      <c r="H79" t="s">
        <v>745</v>
      </c>
      <c r="I79" t="s">
        <v>745</v>
      </c>
    </row>
    <row r="80" spans="1:9" ht="15">
      <c r="A80" t="s">
        <v>71</v>
      </c>
      <c r="B80" t="s">
        <v>539</v>
      </c>
      <c r="C80" t="s">
        <v>10</v>
      </c>
      <c r="D80">
        <v>4</v>
      </c>
      <c r="E80" t="s">
        <v>16</v>
      </c>
      <c r="G80" t="s">
        <v>744</v>
      </c>
      <c r="H80" t="s">
        <v>744</v>
      </c>
      <c r="I80" t="s">
        <v>744</v>
      </c>
    </row>
    <row r="81" spans="1:9" ht="15">
      <c r="A81" t="s">
        <v>72</v>
      </c>
      <c r="B81" t="s">
        <v>540</v>
      </c>
      <c r="C81" t="s">
        <v>10</v>
      </c>
      <c r="D81">
        <v>5</v>
      </c>
      <c r="E81" t="s">
        <v>16</v>
      </c>
      <c r="G81" t="s">
        <v>747</v>
      </c>
      <c r="H81" t="s">
        <v>745</v>
      </c>
      <c r="I81" t="s">
        <v>745</v>
      </c>
    </row>
    <row r="82" spans="1:9" ht="15">
      <c r="A82" t="s">
        <v>405</v>
      </c>
      <c r="B82" t="s">
        <v>541</v>
      </c>
      <c r="C82" t="s">
        <v>10</v>
      </c>
      <c r="D82">
        <v>8</v>
      </c>
      <c r="E82" t="s">
        <v>16</v>
      </c>
      <c r="G82" t="s">
        <v>747</v>
      </c>
      <c r="H82" t="s">
        <v>747</v>
      </c>
      <c r="I82" t="s">
        <v>747</v>
      </c>
    </row>
    <row r="83" spans="1:9" ht="15">
      <c r="A83" t="s">
        <v>73</v>
      </c>
      <c r="B83" t="s">
        <v>542</v>
      </c>
      <c r="C83" t="s">
        <v>10</v>
      </c>
      <c r="D83">
        <v>6</v>
      </c>
      <c r="E83" t="s">
        <v>16</v>
      </c>
      <c r="G83" t="s">
        <v>745</v>
      </c>
      <c r="H83" t="s">
        <v>745</v>
      </c>
      <c r="I83" t="s">
        <v>745</v>
      </c>
    </row>
    <row r="84" spans="1:9" ht="15">
      <c r="A84" t="s">
        <v>74</v>
      </c>
      <c r="B84" t="s">
        <v>543</v>
      </c>
      <c r="C84" t="s">
        <v>10</v>
      </c>
      <c r="D84">
        <v>7</v>
      </c>
      <c r="E84" t="s">
        <v>16</v>
      </c>
      <c r="G84" t="s">
        <v>747</v>
      </c>
      <c r="H84" t="s">
        <v>747</v>
      </c>
      <c r="I84" t="s">
        <v>747</v>
      </c>
    </row>
    <row r="85" spans="1:9" ht="15">
      <c r="A85" t="s">
        <v>75</v>
      </c>
      <c r="B85" t="s">
        <v>544</v>
      </c>
      <c r="C85" t="s">
        <v>10</v>
      </c>
      <c r="D85">
        <v>8</v>
      </c>
      <c r="E85" t="s">
        <v>16</v>
      </c>
      <c r="G85" t="s">
        <v>747</v>
      </c>
      <c r="H85" t="s">
        <v>747</v>
      </c>
      <c r="I85" t="s">
        <v>747</v>
      </c>
    </row>
    <row r="86" spans="1:9" ht="15">
      <c r="A86" t="s">
        <v>76</v>
      </c>
      <c r="B86" t="s">
        <v>545</v>
      </c>
      <c r="C86" t="s">
        <v>20</v>
      </c>
      <c r="D86">
        <v>0</v>
      </c>
      <c r="E86" t="s">
        <v>16</v>
      </c>
      <c r="G86" t="s">
        <v>744</v>
      </c>
      <c r="H86" t="s">
        <v>745</v>
      </c>
      <c r="I86" t="s">
        <v>744</v>
      </c>
    </row>
    <row r="87" spans="1:9" ht="15">
      <c r="A87" t="s">
        <v>77</v>
      </c>
      <c r="B87" t="s">
        <v>546</v>
      </c>
      <c r="C87" t="s">
        <v>10</v>
      </c>
      <c r="D87">
        <v>2</v>
      </c>
      <c r="E87" t="s">
        <v>16</v>
      </c>
      <c r="G87" t="s">
        <v>744</v>
      </c>
      <c r="H87" t="s">
        <v>745</v>
      </c>
      <c r="I87" t="s">
        <v>745</v>
      </c>
    </row>
    <row r="88" spans="1:9" ht="15">
      <c r="A88" t="s">
        <v>78</v>
      </c>
      <c r="B88" t="s">
        <v>547</v>
      </c>
      <c r="C88" t="s">
        <v>10</v>
      </c>
      <c r="D88">
        <v>3</v>
      </c>
      <c r="E88" t="s">
        <v>16</v>
      </c>
      <c r="G88" t="s">
        <v>747</v>
      </c>
      <c r="H88" t="s">
        <v>747</v>
      </c>
      <c r="I88" t="s">
        <v>747</v>
      </c>
    </row>
    <row r="89" spans="1:9" ht="15">
      <c r="A89" t="s">
        <v>79</v>
      </c>
      <c r="B89" t="s">
        <v>548</v>
      </c>
      <c r="C89" t="s">
        <v>10</v>
      </c>
      <c r="D89">
        <v>5</v>
      </c>
      <c r="E89" t="s">
        <v>16</v>
      </c>
      <c r="G89" t="s">
        <v>747</v>
      </c>
      <c r="H89" t="s">
        <v>747</v>
      </c>
      <c r="I89" t="s">
        <v>747</v>
      </c>
    </row>
    <row r="90" spans="1:9" ht="15">
      <c r="A90" t="s">
        <v>80</v>
      </c>
      <c r="B90" t="s">
        <v>549</v>
      </c>
      <c r="C90" t="s">
        <v>10</v>
      </c>
      <c r="D90">
        <v>4</v>
      </c>
      <c r="E90" t="s">
        <v>40</v>
      </c>
      <c r="G90" t="s">
        <v>747</v>
      </c>
      <c r="H90" t="s">
        <v>747</v>
      </c>
      <c r="I90" t="s">
        <v>747</v>
      </c>
    </row>
    <row r="91" spans="1:9" ht="15">
      <c r="A91" t="s">
        <v>81</v>
      </c>
      <c r="B91" t="s">
        <v>550</v>
      </c>
      <c r="C91" t="s">
        <v>10</v>
      </c>
      <c r="D91">
        <v>4</v>
      </c>
      <c r="E91" t="s">
        <v>16</v>
      </c>
      <c r="G91" t="s">
        <v>744</v>
      </c>
      <c r="H91" t="s">
        <v>745</v>
      </c>
      <c r="I91" t="s">
        <v>745</v>
      </c>
    </row>
    <row r="92" spans="1:9" ht="15">
      <c r="A92" t="s">
        <v>82</v>
      </c>
      <c r="B92" t="s">
        <v>551</v>
      </c>
      <c r="C92" t="s">
        <v>10</v>
      </c>
      <c r="D92">
        <v>7</v>
      </c>
      <c r="E92" t="s">
        <v>16</v>
      </c>
      <c r="G92" t="s">
        <v>747</v>
      </c>
      <c r="H92" t="s">
        <v>747</v>
      </c>
      <c r="I92" t="s">
        <v>747</v>
      </c>
    </row>
    <row r="93" spans="1:9" ht="15">
      <c r="A93" t="s">
        <v>83</v>
      </c>
      <c r="B93" t="s">
        <v>552</v>
      </c>
      <c r="C93" t="s">
        <v>10</v>
      </c>
      <c r="D93">
        <v>1</v>
      </c>
      <c r="E93" t="s">
        <v>16</v>
      </c>
      <c r="G93" t="s">
        <v>744</v>
      </c>
      <c r="H93" t="s">
        <v>744</v>
      </c>
      <c r="I93" t="s">
        <v>744</v>
      </c>
    </row>
    <row r="94" spans="1:9" ht="15">
      <c r="A94" t="s">
        <v>84</v>
      </c>
      <c r="B94" t="s">
        <v>553</v>
      </c>
      <c r="C94" t="s">
        <v>10</v>
      </c>
      <c r="D94">
        <v>7</v>
      </c>
      <c r="E94" t="s">
        <v>16</v>
      </c>
      <c r="G94" t="s">
        <v>747</v>
      </c>
      <c r="H94" t="s">
        <v>747</v>
      </c>
      <c r="I94" t="s">
        <v>747</v>
      </c>
    </row>
    <row r="95" spans="1:9" ht="15">
      <c r="A95" t="s">
        <v>406</v>
      </c>
      <c r="B95" t="s">
        <v>554</v>
      </c>
      <c r="C95" t="s">
        <v>10</v>
      </c>
      <c r="D95">
        <v>0</v>
      </c>
      <c r="E95" t="s">
        <v>16</v>
      </c>
      <c r="G95" t="s">
        <v>746</v>
      </c>
      <c r="H95" t="s">
        <v>746</v>
      </c>
      <c r="I95" t="s">
        <v>746</v>
      </c>
    </row>
    <row r="96" spans="1:9" ht="15">
      <c r="A96" t="s">
        <v>407</v>
      </c>
      <c r="B96" t="s">
        <v>555</v>
      </c>
      <c r="C96" t="s">
        <v>10</v>
      </c>
      <c r="D96">
        <v>4</v>
      </c>
      <c r="E96" t="s">
        <v>16</v>
      </c>
      <c r="G96" t="s">
        <v>745</v>
      </c>
      <c r="H96" t="s">
        <v>747</v>
      </c>
      <c r="I96" t="s">
        <v>745</v>
      </c>
    </row>
    <row r="97" spans="1:9" ht="15">
      <c r="A97" t="s">
        <v>85</v>
      </c>
      <c r="B97" t="s">
        <v>556</v>
      </c>
      <c r="C97" t="s">
        <v>10</v>
      </c>
      <c r="D97">
        <v>4</v>
      </c>
      <c r="E97" t="s">
        <v>16</v>
      </c>
      <c r="G97" t="s">
        <v>745</v>
      </c>
      <c r="H97" t="s">
        <v>745</v>
      </c>
      <c r="I97" t="s">
        <v>744</v>
      </c>
    </row>
    <row r="98" spans="1:9" ht="15">
      <c r="A98" t="s">
        <v>408</v>
      </c>
      <c r="B98" t="s">
        <v>557</v>
      </c>
      <c r="C98" t="s">
        <v>10</v>
      </c>
      <c r="D98">
        <v>4</v>
      </c>
      <c r="E98" t="s">
        <v>16</v>
      </c>
      <c r="G98" t="s">
        <v>747</v>
      </c>
      <c r="H98" t="s">
        <v>747</v>
      </c>
      <c r="I98" t="s">
        <v>747</v>
      </c>
    </row>
    <row r="99" spans="1:9" ht="15">
      <c r="A99" t="s">
        <v>86</v>
      </c>
      <c r="B99" t="s">
        <v>558</v>
      </c>
      <c r="C99" t="s">
        <v>10</v>
      </c>
      <c r="D99">
        <v>2</v>
      </c>
      <c r="E99" t="s">
        <v>16</v>
      </c>
      <c r="G99" t="s">
        <v>746</v>
      </c>
      <c r="H99" t="s">
        <v>746</v>
      </c>
      <c r="I99" t="s">
        <v>746</v>
      </c>
    </row>
    <row r="100" spans="1:9" ht="15">
      <c r="A100" t="s">
        <v>87</v>
      </c>
      <c r="B100" t="s">
        <v>559</v>
      </c>
      <c r="C100" t="s">
        <v>20</v>
      </c>
      <c r="D100">
        <v>0</v>
      </c>
      <c r="E100" t="s">
        <v>24</v>
      </c>
      <c r="G100" t="s">
        <v>744</v>
      </c>
      <c r="H100" t="s">
        <v>745</v>
      </c>
      <c r="I100" t="s">
        <v>744</v>
      </c>
    </row>
    <row r="101" spans="1:9" ht="15">
      <c r="A101" t="s">
        <v>88</v>
      </c>
      <c r="B101" t="s">
        <v>560</v>
      </c>
      <c r="C101" t="s">
        <v>10</v>
      </c>
      <c r="D101">
        <v>6</v>
      </c>
      <c r="E101" t="s">
        <v>11</v>
      </c>
      <c r="G101" t="s">
        <v>745</v>
      </c>
      <c r="H101" t="s">
        <v>745</v>
      </c>
      <c r="I101" t="s">
        <v>745</v>
      </c>
    </row>
    <row r="102" spans="1:9" ht="15">
      <c r="A102" t="s">
        <v>89</v>
      </c>
      <c r="B102" t="s">
        <v>561</v>
      </c>
      <c r="C102" t="s">
        <v>10</v>
      </c>
      <c r="D102">
        <v>2</v>
      </c>
      <c r="E102" t="s">
        <v>11</v>
      </c>
      <c r="G102" t="s">
        <v>744</v>
      </c>
      <c r="H102" t="s">
        <v>745</v>
      </c>
      <c r="I102" t="s">
        <v>745</v>
      </c>
    </row>
    <row r="103" spans="1:9" ht="15">
      <c r="A103" t="s">
        <v>90</v>
      </c>
      <c r="B103" t="s">
        <v>562</v>
      </c>
      <c r="C103" t="s">
        <v>10</v>
      </c>
      <c r="D103">
        <v>1</v>
      </c>
      <c r="E103" t="s">
        <v>16</v>
      </c>
      <c r="G103" t="s">
        <v>746</v>
      </c>
      <c r="H103" t="s">
        <v>746</v>
      </c>
      <c r="I103" t="s">
        <v>746</v>
      </c>
    </row>
    <row r="104" spans="1:9" ht="15">
      <c r="A104" t="s">
        <v>91</v>
      </c>
      <c r="B104" t="s">
        <v>563</v>
      </c>
      <c r="C104" t="s">
        <v>10</v>
      </c>
      <c r="D104">
        <v>8</v>
      </c>
      <c r="E104" t="s">
        <v>16</v>
      </c>
      <c r="G104" t="s">
        <v>745</v>
      </c>
      <c r="H104" t="s">
        <v>745</v>
      </c>
      <c r="I104" t="s">
        <v>745</v>
      </c>
    </row>
    <row r="105" spans="1:9" ht="15">
      <c r="A105" t="s">
        <v>92</v>
      </c>
      <c r="B105" t="s">
        <v>564</v>
      </c>
      <c r="C105" t="s">
        <v>10</v>
      </c>
      <c r="D105">
        <v>6</v>
      </c>
      <c r="E105" t="s">
        <v>16</v>
      </c>
      <c r="G105" t="s">
        <v>744</v>
      </c>
      <c r="H105" t="s">
        <v>745</v>
      </c>
      <c r="I105" t="s">
        <v>745</v>
      </c>
    </row>
    <row r="106" spans="1:9" ht="15">
      <c r="A106" t="s">
        <v>93</v>
      </c>
      <c r="B106" t="s">
        <v>565</v>
      </c>
      <c r="C106" t="s">
        <v>10</v>
      </c>
      <c r="D106">
        <v>4</v>
      </c>
      <c r="E106" t="s">
        <v>16</v>
      </c>
      <c r="G106" t="s">
        <v>746</v>
      </c>
      <c r="H106" t="s">
        <v>746</v>
      </c>
      <c r="I106" t="s">
        <v>746</v>
      </c>
    </row>
    <row r="107" spans="1:9" ht="15">
      <c r="A107" t="s">
        <v>94</v>
      </c>
      <c r="B107" t="s">
        <v>566</v>
      </c>
      <c r="C107" t="s">
        <v>10</v>
      </c>
      <c r="D107">
        <v>8</v>
      </c>
      <c r="E107" t="s">
        <v>16</v>
      </c>
      <c r="G107" t="s">
        <v>747</v>
      </c>
      <c r="H107" t="s">
        <v>747</v>
      </c>
      <c r="I107" t="s">
        <v>747</v>
      </c>
    </row>
    <row r="108" spans="1:9" ht="15">
      <c r="A108" t="s">
        <v>95</v>
      </c>
      <c r="B108" t="s">
        <v>567</v>
      </c>
      <c r="C108" t="s">
        <v>10</v>
      </c>
      <c r="D108">
        <v>7</v>
      </c>
      <c r="E108" t="s">
        <v>16</v>
      </c>
      <c r="G108" t="s">
        <v>747</v>
      </c>
      <c r="H108" t="s">
        <v>747</v>
      </c>
      <c r="I108" t="s">
        <v>747</v>
      </c>
    </row>
    <row r="109" spans="1:9" ht="15">
      <c r="A109" t="s">
        <v>409</v>
      </c>
      <c r="B109" t="s">
        <v>568</v>
      </c>
      <c r="C109" t="s">
        <v>10</v>
      </c>
      <c r="D109">
        <v>6</v>
      </c>
      <c r="E109" t="s">
        <v>16</v>
      </c>
      <c r="G109" t="s">
        <v>747</v>
      </c>
      <c r="H109" t="s">
        <v>747</v>
      </c>
      <c r="I109" t="s">
        <v>747</v>
      </c>
    </row>
    <row r="110" spans="1:9" ht="15">
      <c r="A110" t="s">
        <v>96</v>
      </c>
      <c r="B110" t="s">
        <v>569</v>
      </c>
      <c r="C110" t="s">
        <v>10</v>
      </c>
      <c r="D110">
        <v>4</v>
      </c>
      <c r="E110" t="s">
        <v>16</v>
      </c>
      <c r="G110" t="s">
        <v>747</v>
      </c>
      <c r="H110" t="s">
        <v>747</v>
      </c>
      <c r="I110" t="s">
        <v>747</v>
      </c>
    </row>
    <row r="111" spans="1:9" ht="15">
      <c r="A111" t="s">
        <v>97</v>
      </c>
      <c r="B111" t="s">
        <v>570</v>
      </c>
      <c r="C111" t="s">
        <v>10</v>
      </c>
      <c r="D111">
        <v>6</v>
      </c>
      <c r="E111" t="s">
        <v>16</v>
      </c>
      <c r="G111" t="s">
        <v>746</v>
      </c>
      <c r="H111" t="s">
        <v>744</v>
      </c>
      <c r="I111" t="s">
        <v>746</v>
      </c>
    </row>
    <row r="112" spans="1:9" ht="15">
      <c r="A112" t="s">
        <v>98</v>
      </c>
      <c r="B112" t="s">
        <v>571</v>
      </c>
      <c r="C112" t="s">
        <v>10</v>
      </c>
      <c r="D112">
        <v>1</v>
      </c>
      <c r="E112" t="s">
        <v>16</v>
      </c>
      <c r="G112" t="s">
        <v>746</v>
      </c>
      <c r="H112" t="s">
        <v>746</v>
      </c>
      <c r="I112" t="s">
        <v>746</v>
      </c>
    </row>
    <row r="113" spans="1:9" ht="15">
      <c r="A113" t="s">
        <v>410</v>
      </c>
      <c r="B113" t="s">
        <v>572</v>
      </c>
      <c r="C113" t="s">
        <v>10</v>
      </c>
      <c r="D113">
        <v>4</v>
      </c>
      <c r="E113" t="s">
        <v>16</v>
      </c>
      <c r="G113" t="s">
        <v>745</v>
      </c>
      <c r="H113" t="s">
        <v>745</v>
      </c>
      <c r="I113" t="s">
        <v>745</v>
      </c>
    </row>
    <row r="114" spans="1:9" ht="15">
      <c r="A114" t="s">
        <v>99</v>
      </c>
      <c r="B114" t="s">
        <v>573</v>
      </c>
      <c r="C114" t="s">
        <v>10</v>
      </c>
      <c r="D114">
        <v>4</v>
      </c>
      <c r="E114" t="s">
        <v>16</v>
      </c>
      <c r="G114" t="s">
        <v>744</v>
      </c>
      <c r="H114" t="s">
        <v>745</v>
      </c>
      <c r="I114" t="s">
        <v>745</v>
      </c>
    </row>
    <row r="115" spans="1:9" ht="15">
      <c r="A115" t="s">
        <v>100</v>
      </c>
      <c r="B115" t="s">
        <v>574</v>
      </c>
      <c r="C115" t="s">
        <v>10</v>
      </c>
      <c r="D115">
        <v>3</v>
      </c>
      <c r="E115" t="s">
        <v>16</v>
      </c>
      <c r="G115" t="s">
        <v>745</v>
      </c>
      <c r="H115" t="s">
        <v>745</v>
      </c>
      <c r="I115" t="s">
        <v>745</v>
      </c>
    </row>
    <row r="116" spans="1:9" ht="15">
      <c r="A116" t="s">
        <v>101</v>
      </c>
      <c r="B116" t="s">
        <v>575</v>
      </c>
      <c r="C116" t="s">
        <v>10</v>
      </c>
      <c r="D116">
        <v>4</v>
      </c>
      <c r="E116" t="s">
        <v>16</v>
      </c>
      <c r="G116" t="s">
        <v>744</v>
      </c>
      <c r="H116" t="s">
        <v>745</v>
      </c>
      <c r="I116" t="s">
        <v>745</v>
      </c>
    </row>
    <row r="117" spans="1:9" ht="15">
      <c r="A117" t="s">
        <v>102</v>
      </c>
      <c r="B117" t="s">
        <v>576</v>
      </c>
      <c r="C117" t="s">
        <v>10</v>
      </c>
      <c r="D117">
        <v>7</v>
      </c>
      <c r="E117" t="s">
        <v>16</v>
      </c>
      <c r="G117" t="s">
        <v>746</v>
      </c>
      <c r="H117" t="s">
        <v>746</v>
      </c>
      <c r="I117" t="s">
        <v>746</v>
      </c>
    </row>
    <row r="118" spans="1:9" ht="15">
      <c r="A118" t="s">
        <v>411</v>
      </c>
      <c r="B118" t="s">
        <v>577</v>
      </c>
      <c r="C118" t="s">
        <v>10</v>
      </c>
      <c r="D118">
        <v>0</v>
      </c>
      <c r="E118" t="s">
        <v>16</v>
      </c>
      <c r="G118" t="s">
        <v>745</v>
      </c>
      <c r="H118" t="s">
        <v>744</v>
      </c>
      <c r="I118" t="s">
        <v>744</v>
      </c>
    </row>
    <row r="119" spans="1:9" ht="15">
      <c r="A119" t="s">
        <v>103</v>
      </c>
      <c r="B119" t="s">
        <v>578</v>
      </c>
      <c r="C119" t="s">
        <v>10</v>
      </c>
      <c r="D119">
        <v>3</v>
      </c>
      <c r="E119" t="s">
        <v>16</v>
      </c>
      <c r="G119" t="s">
        <v>744</v>
      </c>
      <c r="H119" t="s">
        <v>744</v>
      </c>
      <c r="I119" t="s">
        <v>744</v>
      </c>
    </row>
    <row r="120" spans="1:9" ht="15">
      <c r="A120" t="s">
        <v>412</v>
      </c>
      <c r="B120" t="s">
        <v>579</v>
      </c>
      <c r="C120" t="s">
        <v>10</v>
      </c>
      <c r="D120">
        <v>6</v>
      </c>
      <c r="E120" t="s">
        <v>16</v>
      </c>
      <c r="G120" t="s">
        <v>747</v>
      </c>
      <c r="H120" t="s">
        <v>747</v>
      </c>
      <c r="I120" t="s">
        <v>747</v>
      </c>
    </row>
    <row r="121" spans="1:9" ht="15">
      <c r="A121" t="s">
        <v>104</v>
      </c>
      <c r="B121" t="s">
        <v>580</v>
      </c>
      <c r="C121" t="s">
        <v>10</v>
      </c>
      <c r="D121">
        <v>8</v>
      </c>
      <c r="E121" t="s">
        <v>16</v>
      </c>
      <c r="G121" t="s">
        <v>745</v>
      </c>
      <c r="H121" t="s">
        <v>744</v>
      </c>
      <c r="I121" t="s">
        <v>744</v>
      </c>
    </row>
    <row r="122" spans="1:9" ht="15">
      <c r="A122" t="s">
        <v>105</v>
      </c>
      <c r="B122" t="s">
        <v>581</v>
      </c>
      <c r="C122" t="s">
        <v>10</v>
      </c>
      <c r="D122">
        <v>6</v>
      </c>
      <c r="E122" t="s">
        <v>24</v>
      </c>
      <c r="H122" t="s">
        <v>745</v>
      </c>
      <c r="I122" t="s">
        <v>745</v>
      </c>
    </row>
    <row r="123" spans="1:9" ht="15">
      <c r="A123" t="s">
        <v>106</v>
      </c>
      <c r="B123" t="s">
        <v>582</v>
      </c>
      <c r="C123" t="s">
        <v>10</v>
      </c>
      <c r="D123">
        <v>2</v>
      </c>
      <c r="E123" t="s">
        <v>16</v>
      </c>
      <c r="G123" t="s">
        <v>745</v>
      </c>
      <c r="H123" t="s">
        <v>745</v>
      </c>
      <c r="I123" t="s">
        <v>745</v>
      </c>
    </row>
    <row r="124" spans="1:9" ht="15">
      <c r="A124" t="s">
        <v>107</v>
      </c>
      <c r="B124" t="s">
        <v>583</v>
      </c>
      <c r="C124" t="s">
        <v>10</v>
      </c>
      <c r="D124">
        <v>4</v>
      </c>
      <c r="E124" t="s">
        <v>16</v>
      </c>
      <c r="G124" t="s">
        <v>747</v>
      </c>
      <c r="H124" t="s">
        <v>747</v>
      </c>
      <c r="I124" t="s">
        <v>747</v>
      </c>
    </row>
    <row r="125" spans="1:9" ht="15">
      <c r="A125" t="s">
        <v>108</v>
      </c>
      <c r="B125" t="s">
        <v>584</v>
      </c>
      <c r="C125" t="s">
        <v>10</v>
      </c>
      <c r="D125">
        <v>9</v>
      </c>
      <c r="E125" t="s">
        <v>16</v>
      </c>
      <c r="H125" t="s">
        <v>747</v>
      </c>
      <c r="I125" t="s">
        <v>747</v>
      </c>
    </row>
    <row r="126" spans="1:9" ht="15">
      <c r="A126" t="s">
        <v>109</v>
      </c>
      <c r="B126" t="s">
        <v>585</v>
      </c>
      <c r="C126" t="s">
        <v>20</v>
      </c>
      <c r="D126">
        <v>0</v>
      </c>
      <c r="E126" t="s">
        <v>16</v>
      </c>
      <c r="G126" t="s">
        <v>744</v>
      </c>
      <c r="H126" t="s">
        <v>746</v>
      </c>
      <c r="I126" t="s">
        <v>746</v>
      </c>
    </row>
    <row r="127" spans="1:9" ht="15">
      <c r="A127" t="s">
        <v>110</v>
      </c>
      <c r="B127" t="s">
        <v>586</v>
      </c>
      <c r="C127" t="s">
        <v>10</v>
      </c>
      <c r="D127">
        <v>3</v>
      </c>
      <c r="E127" t="s">
        <v>16</v>
      </c>
      <c r="G127" t="s">
        <v>744</v>
      </c>
      <c r="H127" t="s">
        <v>745</v>
      </c>
      <c r="I127" t="s">
        <v>745</v>
      </c>
    </row>
    <row r="128" spans="1:9" ht="15">
      <c r="A128" t="s">
        <v>111</v>
      </c>
      <c r="B128" t="s">
        <v>587</v>
      </c>
      <c r="C128" t="s">
        <v>10</v>
      </c>
      <c r="D128">
        <v>7</v>
      </c>
      <c r="E128" t="s">
        <v>11</v>
      </c>
      <c r="G128" t="s">
        <v>745</v>
      </c>
      <c r="H128" t="s">
        <v>745</v>
      </c>
      <c r="I128" t="s">
        <v>745</v>
      </c>
    </row>
    <row r="129" spans="1:9" ht="15">
      <c r="A129" t="s">
        <v>112</v>
      </c>
      <c r="B129" t="s">
        <v>588</v>
      </c>
      <c r="C129" t="s">
        <v>10</v>
      </c>
      <c r="D129">
        <v>6</v>
      </c>
      <c r="E129" t="s">
        <v>16</v>
      </c>
      <c r="G129" t="s">
        <v>745</v>
      </c>
      <c r="H129" t="s">
        <v>745</v>
      </c>
      <c r="I129" t="s">
        <v>745</v>
      </c>
    </row>
    <row r="130" spans="1:9" ht="15">
      <c r="A130" t="s">
        <v>113</v>
      </c>
      <c r="B130" t="s">
        <v>589</v>
      </c>
      <c r="C130" t="s">
        <v>10</v>
      </c>
      <c r="D130">
        <v>6</v>
      </c>
      <c r="E130" t="s">
        <v>16</v>
      </c>
      <c r="G130" t="s">
        <v>744</v>
      </c>
      <c r="H130" t="s">
        <v>744</v>
      </c>
      <c r="I130" t="s">
        <v>744</v>
      </c>
    </row>
    <row r="131" spans="1:9" ht="15">
      <c r="A131" t="s">
        <v>114</v>
      </c>
      <c r="B131" t="s">
        <v>590</v>
      </c>
      <c r="C131" t="s">
        <v>10</v>
      </c>
      <c r="D131">
        <v>3</v>
      </c>
      <c r="E131" t="s">
        <v>16</v>
      </c>
      <c r="G131" t="s">
        <v>747</v>
      </c>
      <c r="H131" t="s">
        <v>747</v>
      </c>
      <c r="I131" t="s">
        <v>747</v>
      </c>
    </row>
    <row r="132" spans="1:9" ht="15">
      <c r="A132" t="s">
        <v>115</v>
      </c>
      <c r="B132" t="s">
        <v>591</v>
      </c>
      <c r="C132" t="s">
        <v>10</v>
      </c>
      <c r="D132">
        <v>5</v>
      </c>
      <c r="E132" t="s">
        <v>40</v>
      </c>
      <c r="G132" t="s">
        <v>747</v>
      </c>
      <c r="H132" t="s">
        <v>747</v>
      </c>
      <c r="I132" t="s">
        <v>747</v>
      </c>
    </row>
    <row r="133" spans="1:9" ht="15">
      <c r="A133" t="s">
        <v>116</v>
      </c>
      <c r="B133" t="s">
        <v>592</v>
      </c>
      <c r="C133" t="s">
        <v>10</v>
      </c>
      <c r="D133">
        <v>5</v>
      </c>
      <c r="E133" t="s">
        <v>40</v>
      </c>
      <c r="G133" t="s">
        <v>747</v>
      </c>
      <c r="H133" t="s">
        <v>747</v>
      </c>
      <c r="I133" t="s">
        <v>747</v>
      </c>
    </row>
    <row r="134" spans="1:9" ht="15">
      <c r="A134" t="s">
        <v>413</v>
      </c>
      <c r="B134" t="s">
        <v>593</v>
      </c>
      <c r="C134" t="s">
        <v>10</v>
      </c>
      <c r="D134">
        <v>7</v>
      </c>
      <c r="E134" t="s">
        <v>16</v>
      </c>
      <c r="G134" t="s">
        <v>744</v>
      </c>
      <c r="H134" t="s">
        <v>744</v>
      </c>
      <c r="I134" t="s">
        <v>744</v>
      </c>
    </row>
    <row r="135" spans="1:9" ht="15">
      <c r="A135" t="s">
        <v>414</v>
      </c>
      <c r="B135" t="s">
        <v>594</v>
      </c>
      <c r="C135" t="s">
        <v>10</v>
      </c>
      <c r="D135">
        <v>7</v>
      </c>
      <c r="E135" t="s">
        <v>16</v>
      </c>
      <c r="G135" t="s">
        <v>746</v>
      </c>
      <c r="H135" t="s">
        <v>744</v>
      </c>
      <c r="I135" t="s">
        <v>744</v>
      </c>
    </row>
    <row r="136" spans="1:9" ht="15">
      <c r="A136" t="s">
        <v>117</v>
      </c>
      <c r="B136" t="s">
        <v>595</v>
      </c>
      <c r="C136" t="s">
        <v>10</v>
      </c>
      <c r="D136">
        <v>9</v>
      </c>
      <c r="E136" t="s">
        <v>16</v>
      </c>
      <c r="G136" t="s">
        <v>747</v>
      </c>
      <c r="H136" t="s">
        <v>747</v>
      </c>
      <c r="I136" t="s">
        <v>747</v>
      </c>
    </row>
    <row r="137" spans="1:9" ht="15">
      <c r="A137" t="s">
        <v>415</v>
      </c>
      <c r="B137" t="s">
        <v>596</v>
      </c>
      <c r="C137" t="s">
        <v>10</v>
      </c>
      <c r="D137">
        <v>5</v>
      </c>
      <c r="E137" t="s">
        <v>16</v>
      </c>
      <c r="G137" t="s">
        <v>747</v>
      </c>
      <c r="H137" t="s">
        <v>747</v>
      </c>
      <c r="I137" t="s">
        <v>745</v>
      </c>
    </row>
    <row r="138" spans="1:9" ht="15">
      <c r="A138" t="s">
        <v>118</v>
      </c>
      <c r="B138" t="s">
        <v>597</v>
      </c>
      <c r="C138" t="s">
        <v>10</v>
      </c>
      <c r="D138">
        <v>7</v>
      </c>
      <c r="E138" t="s">
        <v>16</v>
      </c>
      <c r="G138" t="s">
        <v>744</v>
      </c>
      <c r="H138" t="s">
        <v>744</v>
      </c>
      <c r="I138" t="s">
        <v>744</v>
      </c>
    </row>
    <row r="139" spans="1:9" ht="15">
      <c r="A139" t="s">
        <v>119</v>
      </c>
      <c r="B139" t="s">
        <v>598</v>
      </c>
      <c r="C139" t="s">
        <v>10</v>
      </c>
      <c r="D139">
        <v>4</v>
      </c>
      <c r="E139" t="s">
        <v>16</v>
      </c>
      <c r="G139" t="s">
        <v>747</v>
      </c>
      <c r="H139" t="s">
        <v>747</v>
      </c>
      <c r="I139" t="s">
        <v>747</v>
      </c>
    </row>
    <row r="140" spans="1:9" ht="15">
      <c r="A140" t="s">
        <v>120</v>
      </c>
      <c r="B140" t="s">
        <v>599</v>
      </c>
      <c r="C140" t="s">
        <v>10</v>
      </c>
      <c r="D140">
        <v>5</v>
      </c>
      <c r="E140" t="s">
        <v>16</v>
      </c>
      <c r="G140" t="s">
        <v>747</v>
      </c>
      <c r="H140" t="s">
        <v>747</v>
      </c>
      <c r="I140" t="s">
        <v>747</v>
      </c>
    </row>
    <row r="141" spans="1:9" ht="15">
      <c r="A141" t="s">
        <v>121</v>
      </c>
      <c r="B141" t="s">
        <v>600</v>
      </c>
      <c r="C141" t="s">
        <v>10</v>
      </c>
      <c r="D141">
        <v>5</v>
      </c>
      <c r="E141" t="s">
        <v>16</v>
      </c>
      <c r="G141" t="s">
        <v>745</v>
      </c>
      <c r="H141" t="s">
        <v>745</v>
      </c>
      <c r="I141" t="s">
        <v>745</v>
      </c>
    </row>
    <row r="142" spans="1:9" ht="15">
      <c r="A142" t="s">
        <v>122</v>
      </c>
      <c r="B142" t="s">
        <v>601</v>
      </c>
      <c r="C142" t="s">
        <v>10</v>
      </c>
      <c r="D142">
        <v>6</v>
      </c>
      <c r="E142" t="s">
        <v>16</v>
      </c>
      <c r="G142" t="s">
        <v>747</v>
      </c>
      <c r="H142" t="s">
        <v>747</v>
      </c>
      <c r="I142" t="s">
        <v>747</v>
      </c>
    </row>
    <row r="143" spans="1:9" ht="15">
      <c r="A143" t="s">
        <v>123</v>
      </c>
      <c r="B143" t="s">
        <v>602</v>
      </c>
      <c r="C143" t="s">
        <v>20</v>
      </c>
      <c r="D143">
        <v>0</v>
      </c>
      <c r="E143" t="s">
        <v>16</v>
      </c>
      <c r="G143" t="s">
        <v>747</v>
      </c>
      <c r="H143" t="s">
        <v>747</v>
      </c>
      <c r="I143" t="s">
        <v>747</v>
      </c>
    </row>
    <row r="144" spans="1:9" ht="15">
      <c r="A144" t="s">
        <v>124</v>
      </c>
      <c r="B144" t="s">
        <v>603</v>
      </c>
      <c r="C144" t="s">
        <v>10</v>
      </c>
      <c r="D144">
        <v>5</v>
      </c>
      <c r="E144" t="s">
        <v>16</v>
      </c>
      <c r="G144" t="s">
        <v>746</v>
      </c>
      <c r="H144" t="s">
        <v>744</v>
      </c>
      <c r="I144" t="s">
        <v>746</v>
      </c>
    </row>
    <row r="145" spans="1:9" ht="15">
      <c r="A145" t="s">
        <v>125</v>
      </c>
      <c r="B145" t="s">
        <v>604</v>
      </c>
      <c r="C145" t="s">
        <v>10</v>
      </c>
      <c r="D145">
        <v>5</v>
      </c>
      <c r="E145" t="s">
        <v>16</v>
      </c>
      <c r="G145" t="s">
        <v>746</v>
      </c>
      <c r="H145" t="s">
        <v>744</v>
      </c>
      <c r="I145" t="s">
        <v>744</v>
      </c>
    </row>
    <row r="146" spans="1:9" ht="15">
      <c r="A146" t="s">
        <v>126</v>
      </c>
      <c r="B146" t="s">
        <v>605</v>
      </c>
      <c r="C146" t="s">
        <v>10</v>
      </c>
      <c r="D146">
        <v>9</v>
      </c>
      <c r="E146" t="s">
        <v>16</v>
      </c>
      <c r="G146" t="s">
        <v>747</v>
      </c>
      <c r="H146" t="s">
        <v>747</v>
      </c>
      <c r="I146" t="s">
        <v>747</v>
      </c>
    </row>
    <row r="147" spans="1:9" ht="15">
      <c r="A147" t="s">
        <v>127</v>
      </c>
      <c r="B147" t="s">
        <v>606</v>
      </c>
      <c r="C147" t="s">
        <v>10</v>
      </c>
      <c r="D147">
        <v>5</v>
      </c>
      <c r="E147" t="s">
        <v>16</v>
      </c>
      <c r="G147" t="s">
        <v>745</v>
      </c>
      <c r="H147" t="s">
        <v>745</v>
      </c>
      <c r="I147" t="s">
        <v>744</v>
      </c>
    </row>
    <row r="148" spans="1:9" ht="15">
      <c r="A148" t="s">
        <v>128</v>
      </c>
      <c r="B148" t="s">
        <v>607</v>
      </c>
      <c r="C148" t="s">
        <v>10</v>
      </c>
      <c r="D148">
        <v>4</v>
      </c>
      <c r="E148" t="s">
        <v>63</v>
      </c>
      <c r="G148" t="s">
        <v>746</v>
      </c>
      <c r="H148" t="s">
        <v>744</v>
      </c>
      <c r="I148" t="s">
        <v>744</v>
      </c>
    </row>
    <row r="149" spans="1:9" ht="15">
      <c r="A149" t="s">
        <v>129</v>
      </c>
      <c r="B149" t="s">
        <v>608</v>
      </c>
      <c r="C149" t="s">
        <v>10</v>
      </c>
      <c r="D149">
        <v>3</v>
      </c>
      <c r="E149" t="s">
        <v>16</v>
      </c>
      <c r="G149" t="s">
        <v>745</v>
      </c>
      <c r="H149" t="s">
        <v>745</v>
      </c>
      <c r="I149" t="s">
        <v>745</v>
      </c>
    </row>
    <row r="150" spans="1:9" ht="15">
      <c r="A150" t="s">
        <v>130</v>
      </c>
      <c r="B150" t="s">
        <v>609</v>
      </c>
      <c r="C150" t="s">
        <v>10</v>
      </c>
      <c r="D150">
        <v>9</v>
      </c>
      <c r="E150" t="s">
        <v>16</v>
      </c>
      <c r="G150" t="s">
        <v>747</v>
      </c>
      <c r="H150" t="s">
        <v>747</v>
      </c>
      <c r="I150" t="s">
        <v>747</v>
      </c>
    </row>
    <row r="151" spans="1:9" ht="15">
      <c r="A151" t="s">
        <v>131</v>
      </c>
      <c r="B151" t="s">
        <v>610</v>
      </c>
      <c r="C151" t="s">
        <v>10</v>
      </c>
      <c r="D151">
        <v>6</v>
      </c>
      <c r="E151" t="s">
        <v>16</v>
      </c>
      <c r="H151" t="s">
        <v>745</v>
      </c>
      <c r="I151" t="s">
        <v>744</v>
      </c>
    </row>
    <row r="152" spans="1:9" ht="15">
      <c r="A152" t="s">
        <v>416</v>
      </c>
      <c r="B152" t="s">
        <v>611</v>
      </c>
      <c r="C152" t="s">
        <v>10</v>
      </c>
      <c r="D152">
        <v>7</v>
      </c>
      <c r="E152" t="s">
        <v>16</v>
      </c>
      <c r="G152" t="s">
        <v>745</v>
      </c>
      <c r="H152" t="s">
        <v>747</v>
      </c>
      <c r="I152" t="s">
        <v>747</v>
      </c>
    </row>
    <row r="153" spans="1:9" ht="15">
      <c r="A153" t="s">
        <v>417</v>
      </c>
      <c r="B153" t="s">
        <v>612</v>
      </c>
      <c r="C153" t="s">
        <v>10</v>
      </c>
      <c r="D153">
        <v>5</v>
      </c>
      <c r="E153" t="s">
        <v>16</v>
      </c>
      <c r="G153" t="s">
        <v>747</v>
      </c>
      <c r="H153" t="s">
        <v>747</v>
      </c>
      <c r="I153" t="s">
        <v>747</v>
      </c>
    </row>
    <row r="154" spans="1:9" ht="15">
      <c r="A154" t="s">
        <v>132</v>
      </c>
      <c r="B154" t="s">
        <v>613</v>
      </c>
      <c r="C154" t="s">
        <v>10</v>
      </c>
      <c r="D154">
        <v>7</v>
      </c>
      <c r="E154" t="s">
        <v>16</v>
      </c>
      <c r="G154" t="s">
        <v>747</v>
      </c>
      <c r="H154" t="s">
        <v>745</v>
      </c>
      <c r="I154" t="s">
        <v>745</v>
      </c>
    </row>
    <row r="155" spans="1:9" ht="15">
      <c r="A155" t="s">
        <v>133</v>
      </c>
      <c r="B155" t="s">
        <v>614</v>
      </c>
      <c r="C155" t="s">
        <v>10</v>
      </c>
      <c r="D155">
        <v>6</v>
      </c>
      <c r="E155" t="s">
        <v>16</v>
      </c>
      <c r="G155" t="s">
        <v>748</v>
      </c>
      <c r="H155" t="s">
        <v>746</v>
      </c>
      <c r="I155" t="s">
        <v>746</v>
      </c>
    </row>
    <row r="156" spans="1:9" ht="15">
      <c r="A156" t="s">
        <v>134</v>
      </c>
      <c r="B156" t="s">
        <v>615</v>
      </c>
      <c r="C156" t="s">
        <v>10</v>
      </c>
      <c r="D156">
        <v>8</v>
      </c>
      <c r="E156" t="s">
        <v>16</v>
      </c>
      <c r="G156" t="s">
        <v>744</v>
      </c>
      <c r="H156" t="s">
        <v>744</v>
      </c>
      <c r="I156" t="s">
        <v>745</v>
      </c>
    </row>
    <row r="157" spans="1:9" ht="15">
      <c r="A157" t="s">
        <v>135</v>
      </c>
      <c r="B157" t="s">
        <v>616</v>
      </c>
      <c r="C157" t="s">
        <v>10</v>
      </c>
      <c r="D157">
        <v>8</v>
      </c>
      <c r="E157" t="s">
        <v>24</v>
      </c>
      <c r="G157" t="s">
        <v>747</v>
      </c>
      <c r="H157" t="s">
        <v>747</v>
      </c>
      <c r="I157" t="s">
        <v>747</v>
      </c>
    </row>
    <row r="158" spans="1:9" ht="15">
      <c r="A158" t="s">
        <v>418</v>
      </c>
      <c r="B158" t="s">
        <v>617</v>
      </c>
      <c r="C158" t="s">
        <v>10</v>
      </c>
      <c r="D158">
        <v>9</v>
      </c>
      <c r="E158" t="s">
        <v>16</v>
      </c>
      <c r="G158" t="s">
        <v>746</v>
      </c>
      <c r="H158" t="s">
        <v>745</v>
      </c>
      <c r="I158" t="s">
        <v>745</v>
      </c>
    </row>
    <row r="159" spans="1:9" ht="15">
      <c r="A159" t="s">
        <v>136</v>
      </c>
      <c r="B159" t="s">
        <v>618</v>
      </c>
      <c r="C159" t="s">
        <v>10</v>
      </c>
      <c r="D159">
        <v>5</v>
      </c>
      <c r="E159" t="s">
        <v>40</v>
      </c>
      <c r="G159" t="s">
        <v>747</v>
      </c>
      <c r="H159" t="s">
        <v>747</v>
      </c>
      <c r="I159" t="s">
        <v>747</v>
      </c>
    </row>
    <row r="160" spans="1:9" ht="15">
      <c r="A160" t="s">
        <v>137</v>
      </c>
      <c r="B160" t="s">
        <v>619</v>
      </c>
      <c r="C160" t="s">
        <v>10</v>
      </c>
      <c r="D160">
        <v>8</v>
      </c>
      <c r="E160" t="s">
        <v>40</v>
      </c>
      <c r="G160" t="s">
        <v>747</v>
      </c>
      <c r="H160" t="s">
        <v>747</v>
      </c>
      <c r="I160" t="s">
        <v>747</v>
      </c>
    </row>
    <row r="161" spans="1:9" ht="15">
      <c r="A161" t="s">
        <v>419</v>
      </c>
      <c r="C161" t="s">
        <v>10</v>
      </c>
      <c r="D161">
        <v>6</v>
      </c>
      <c r="E161" t="s">
        <v>40</v>
      </c>
      <c r="G161" t="s">
        <v>747</v>
      </c>
      <c r="H161" t="s">
        <v>747</v>
      </c>
      <c r="I161" t="s">
        <v>747</v>
      </c>
    </row>
    <row r="162" spans="1:9" ht="15">
      <c r="A162" t="s">
        <v>138</v>
      </c>
      <c r="B162" t="s">
        <v>620</v>
      </c>
      <c r="C162" t="s">
        <v>10</v>
      </c>
      <c r="D162">
        <v>6</v>
      </c>
      <c r="E162" t="s">
        <v>40</v>
      </c>
      <c r="G162" t="s">
        <v>747</v>
      </c>
      <c r="H162" t="s">
        <v>747</v>
      </c>
      <c r="I162" t="s">
        <v>747</v>
      </c>
    </row>
    <row r="163" spans="1:9" ht="15">
      <c r="A163" t="s">
        <v>139</v>
      </c>
      <c r="B163" t="s">
        <v>621</v>
      </c>
      <c r="C163" t="s">
        <v>10</v>
      </c>
      <c r="D163">
        <v>4</v>
      </c>
      <c r="E163" t="s">
        <v>16</v>
      </c>
      <c r="G163" t="s">
        <v>745</v>
      </c>
      <c r="H163" t="s">
        <v>745</v>
      </c>
      <c r="I163" t="s">
        <v>745</v>
      </c>
    </row>
    <row r="164" spans="1:9" ht="15">
      <c r="A164" t="s">
        <v>140</v>
      </c>
      <c r="B164" t="s">
        <v>622</v>
      </c>
      <c r="C164" t="s">
        <v>10</v>
      </c>
      <c r="D164">
        <v>7</v>
      </c>
      <c r="E164" t="s">
        <v>16</v>
      </c>
      <c r="G164" t="s">
        <v>746</v>
      </c>
      <c r="H164" t="s">
        <v>744</v>
      </c>
      <c r="I164" t="s">
        <v>744</v>
      </c>
    </row>
    <row r="165" spans="1:9" ht="15">
      <c r="A165" t="s">
        <v>141</v>
      </c>
      <c r="B165" t="s">
        <v>623</v>
      </c>
      <c r="C165" t="s">
        <v>10</v>
      </c>
      <c r="D165">
        <v>3</v>
      </c>
      <c r="E165" t="s">
        <v>16</v>
      </c>
      <c r="G165" t="s">
        <v>746</v>
      </c>
      <c r="H165" t="s">
        <v>746</v>
      </c>
      <c r="I165" t="s">
        <v>746</v>
      </c>
    </row>
    <row r="166" spans="1:9" ht="15">
      <c r="A166" t="s">
        <v>420</v>
      </c>
      <c r="B166" t="s">
        <v>624</v>
      </c>
      <c r="C166" t="s">
        <v>10</v>
      </c>
      <c r="D166">
        <v>7</v>
      </c>
      <c r="E166" t="s">
        <v>16</v>
      </c>
      <c r="G166" t="s">
        <v>747</v>
      </c>
      <c r="H166" t="s">
        <v>747</v>
      </c>
      <c r="I166" t="s">
        <v>747</v>
      </c>
    </row>
    <row r="167" spans="1:9" ht="15">
      <c r="A167" t="s">
        <v>421</v>
      </c>
      <c r="B167" t="s">
        <v>625</v>
      </c>
      <c r="C167" t="s">
        <v>10</v>
      </c>
      <c r="D167">
        <v>7</v>
      </c>
      <c r="E167" t="s">
        <v>16</v>
      </c>
      <c r="G167" t="s">
        <v>745</v>
      </c>
      <c r="H167" t="s">
        <v>745</v>
      </c>
      <c r="I167" t="s">
        <v>745</v>
      </c>
    </row>
    <row r="168" spans="1:9" ht="15">
      <c r="A168" t="s">
        <v>422</v>
      </c>
      <c r="B168" t="s">
        <v>626</v>
      </c>
      <c r="C168" t="s">
        <v>10</v>
      </c>
      <c r="D168">
        <v>4</v>
      </c>
      <c r="E168" t="s">
        <v>11</v>
      </c>
      <c r="G168" t="s">
        <v>746</v>
      </c>
      <c r="H168" t="s">
        <v>746</v>
      </c>
      <c r="I168" t="s">
        <v>746</v>
      </c>
    </row>
    <row r="169" spans="1:9" ht="15">
      <c r="A169" t="s">
        <v>423</v>
      </c>
      <c r="B169" t="s">
        <v>627</v>
      </c>
      <c r="C169" t="s">
        <v>10</v>
      </c>
      <c r="D169">
        <v>2</v>
      </c>
      <c r="E169" t="s">
        <v>16</v>
      </c>
      <c r="G169" t="s">
        <v>744</v>
      </c>
      <c r="H169" t="s">
        <v>744</v>
      </c>
      <c r="I169" t="s">
        <v>744</v>
      </c>
    </row>
    <row r="170" spans="1:9" ht="15">
      <c r="A170" t="s">
        <v>142</v>
      </c>
      <c r="B170" t="s">
        <v>628</v>
      </c>
      <c r="C170" t="s">
        <v>10</v>
      </c>
      <c r="D170">
        <v>9</v>
      </c>
      <c r="E170" t="s">
        <v>16</v>
      </c>
      <c r="G170" t="s">
        <v>747</v>
      </c>
      <c r="H170" t="s">
        <v>747</v>
      </c>
      <c r="I170" t="s">
        <v>747</v>
      </c>
    </row>
    <row r="171" spans="1:9" ht="15">
      <c r="A171" t="s">
        <v>143</v>
      </c>
      <c r="B171" t="s">
        <v>629</v>
      </c>
      <c r="C171" t="s">
        <v>10</v>
      </c>
      <c r="D171">
        <v>8</v>
      </c>
      <c r="E171" t="s">
        <v>16</v>
      </c>
      <c r="G171" t="s">
        <v>747</v>
      </c>
      <c r="H171" t="s">
        <v>747</v>
      </c>
      <c r="I171" t="s">
        <v>747</v>
      </c>
    </row>
    <row r="172" spans="1:9" ht="15">
      <c r="A172" t="s">
        <v>424</v>
      </c>
      <c r="B172" t="s">
        <v>630</v>
      </c>
      <c r="C172" t="s">
        <v>10</v>
      </c>
      <c r="D172">
        <v>2</v>
      </c>
      <c r="E172" t="s">
        <v>63</v>
      </c>
      <c r="G172" t="s">
        <v>744</v>
      </c>
      <c r="H172" t="s">
        <v>746</v>
      </c>
      <c r="I172" t="s">
        <v>746</v>
      </c>
    </row>
    <row r="173" spans="1:9" ht="15">
      <c r="A173" t="s">
        <v>144</v>
      </c>
      <c r="B173" t="s">
        <v>631</v>
      </c>
      <c r="C173" t="s">
        <v>10</v>
      </c>
      <c r="D173">
        <v>8</v>
      </c>
      <c r="E173" t="s">
        <v>16</v>
      </c>
      <c r="G173" t="s">
        <v>747</v>
      </c>
      <c r="H173" t="s">
        <v>747</v>
      </c>
      <c r="I173" t="s">
        <v>745</v>
      </c>
    </row>
    <row r="174" spans="1:9" ht="15">
      <c r="A174" t="s">
        <v>145</v>
      </c>
      <c r="B174" t="s">
        <v>632</v>
      </c>
      <c r="C174" t="s">
        <v>10</v>
      </c>
      <c r="D174">
        <v>3</v>
      </c>
      <c r="E174" t="s">
        <v>16</v>
      </c>
      <c r="G174" t="s">
        <v>747</v>
      </c>
      <c r="H174" t="s">
        <v>747</v>
      </c>
      <c r="I174" t="s">
        <v>747</v>
      </c>
    </row>
    <row r="175" spans="1:9" ht="15">
      <c r="A175" t="s">
        <v>425</v>
      </c>
      <c r="B175" t="s">
        <v>633</v>
      </c>
      <c r="C175" t="s">
        <v>10</v>
      </c>
      <c r="D175">
        <v>4</v>
      </c>
      <c r="E175" t="s">
        <v>153</v>
      </c>
      <c r="G175" t="s">
        <v>747</v>
      </c>
      <c r="H175" t="s">
        <v>747</v>
      </c>
      <c r="I175" t="s">
        <v>747</v>
      </c>
    </row>
    <row r="176" spans="1:9" ht="15">
      <c r="A176" t="s">
        <v>426</v>
      </c>
      <c r="B176" t="s">
        <v>634</v>
      </c>
      <c r="C176" t="s">
        <v>10</v>
      </c>
      <c r="D176">
        <v>2</v>
      </c>
      <c r="E176" t="s">
        <v>16</v>
      </c>
      <c r="G176" t="s">
        <v>747</v>
      </c>
      <c r="H176" t="s">
        <v>745</v>
      </c>
      <c r="I176" t="s">
        <v>745</v>
      </c>
    </row>
    <row r="177" spans="1:9" ht="15">
      <c r="A177" t="s">
        <v>427</v>
      </c>
      <c r="B177" t="s">
        <v>635</v>
      </c>
      <c r="C177" t="s">
        <v>10</v>
      </c>
      <c r="D177">
        <v>1</v>
      </c>
      <c r="E177" t="s">
        <v>16</v>
      </c>
      <c r="G177" t="s">
        <v>745</v>
      </c>
      <c r="H177" t="s">
        <v>745</v>
      </c>
      <c r="I177" t="s">
        <v>745</v>
      </c>
    </row>
    <row r="178" spans="1:9" ht="15">
      <c r="A178" t="s">
        <v>428</v>
      </c>
      <c r="B178" t="s">
        <v>636</v>
      </c>
      <c r="C178" t="s">
        <v>10</v>
      </c>
      <c r="D178">
        <v>4</v>
      </c>
      <c r="E178" t="s">
        <v>16</v>
      </c>
      <c r="G178" t="s">
        <v>747</v>
      </c>
      <c r="H178" t="s">
        <v>747</v>
      </c>
      <c r="I178" t="s">
        <v>747</v>
      </c>
    </row>
    <row r="179" spans="1:9" ht="15">
      <c r="A179" t="s">
        <v>429</v>
      </c>
      <c r="B179" t="s">
        <v>637</v>
      </c>
      <c r="C179" t="s">
        <v>10</v>
      </c>
      <c r="D179">
        <v>6</v>
      </c>
      <c r="E179" t="s">
        <v>16</v>
      </c>
      <c r="G179" t="s">
        <v>744</v>
      </c>
      <c r="H179" t="s">
        <v>745</v>
      </c>
      <c r="I179" t="s">
        <v>745</v>
      </c>
    </row>
    <row r="180" spans="1:9" ht="15">
      <c r="A180" t="s">
        <v>146</v>
      </c>
      <c r="B180" t="s">
        <v>638</v>
      </c>
      <c r="C180" t="s">
        <v>20</v>
      </c>
      <c r="D180">
        <v>0</v>
      </c>
      <c r="E180" t="s">
        <v>16</v>
      </c>
      <c r="G180" t="s">
        <v>745</v>
      </c>
      <c r="H180" t="s">
        <v>745</v>
      </c>
      <c r="I180" t="s">
        <v>745</v>
      </c>
    </row>
    <row r="181" spans="1:9" ht="15">
      <c r="A181" t="s">
        <v>147</v>
      </c>
      <c r="B181" t="s">
        <v>639</v>
      </c>
      <c r="C181" t="s">
        <v>10</v>
      </c>
      <c r="D181">
        <v>1</v>
      </c>
      <c r="E181" t="s">
        <v>16</v>
      </c>
      <c r="G181" t="s">
        <v>745</v>
      </c>
      <c r="H181" t="s">
        <v>745</v>
      </c>
      <c r="I181" t="s">
        <v>745</v>
      </c>
    </row>
    <row r="182" spans="1:9" ht="15">
      <c r="A182" t="s">
        <v>148</v>
      </c>
      <c r="B182" t="s">
        <v>640</v>
      </c>
      <c r="C182" t="s">
        <v>10</v>
      </c>
      <c r="D182">
        <v>5</v>
      </c>
      <c r="E182" t="s">
        <v>24</v>
      </c>
      <c r="G182" t="s">
        <v>746</v>
      </c>
      <c r="H182" t="s">
        <v>745</v>
      </c>
      <c r="I182" t="s">
        <v>745</v>
      </c>
    </row>
    <row r="183" spans="1:9" ht="15">
      <c r="A183" t="s">
        <v>430</v>
      </c>
      <c r="B183" t="s">
        <v>641</v>
      </c>
      <c r="C183" t="s">
        <v>10</v>
      </c>
      <c r="D183">
        <v>6</v>
      </c>
      <c r="E183" t="s">
        <v>16</v>
      </c>
      <c r="G183" t="s">
        <v>745</v>
      </c>
      <c r="H183" t="s">
        <v>745</v>
      </c>
      <c r="I183" t="s">
        <v>745</v>
      </c>
    </row>
    <row r="184" spans="1:9" ht="15">
      <c r="A184" t="s">
        <v>149</v>
      </c>
      <c r="B184" t="s">
        <v>642</v>
      </c>
      <c r="C184" t="s">
        <v>10</v>
      </c>
      <c r="D184">
        <v>5</v>
      </c>
      <c r="E184" t="s">
        <v>11</v>
      </c>
      <c r="G184" t="s">
        <v>746</v>
      </c>
      <c r="H184" t="s">
        <v>746</v>
      </c>
      <c r="I184" t="s">
        <v>746</v>
      </c>
    </row>
    <row r="185" spans="1:9" ht="15">
      <c r="A185" t="s">
        <v>150</v>
      </c>
      <c r="B185" t="s">
        <v>643</v>
      </c>
      <c r="C185" t="s">
        <v>10</v>
      </c>
      <c r="D185">
        <v>7</v>
      </c>
      <c r="E185" t="s">
        <v>11</v>
      </c>
      <c r="G185" t="s">
        <v>745</v>
      </c>
      <c r="H185" t="s">
        <v>745</v>
      </c>
      <c r="I185" t="s">
        <v>745</v>
      </c>
    </row>
    <row r="186" spans="1:9" ht="15">
      <c r="A186" t="s">
        <v>431</v>
      </c>
      <c r="B186" t="s">
        <v>644</v>
      </c>
      <c r="C186" t="s">
        <v>10</v>
      </c>
      <c r="D186">
        <v>3</v>
      </c>
      <c r="E186" t="s">
        <v>16</v>
      </c>
      <c r="G186" t="s">
        <v>744</v>
      </c>
      <c r="H186" t="s">
        <v>745</v>
      </c>
      <c r="I186" t="s">
        <v>745</v>
      </c>
    </row>
    <row r="187" spans="1:9" ht="15">
      <c r="A187" t="s">
        <v>151</v>
      </c>
      <c r="B187" t="s">
        <v>645</v>
      </c>
      <c r="C187" t="s">
        <v>10</v>
      </c>
      <c r="D187">
        <v>5</v>
      </c>
      <c r="E187" t="s">
        <v>11</v>
      </c>
      <c r="G187" t="s">
        <v>746</v>
      </c>
      <c r="H187" t="s">
        <v>746</v>
      </c>
      <c r="I187" t="s">
        <v>746</v>
      </c>
    </row>
    <row r="188" spans="1:9" ht="15">
      <c r="A188" t="s">
        <v>152</v>
      </c>
      <c r="B188" t="s">
        <v>646</v>
      </c>
      <c r="C188" t="s">
        <v>10</v>
      </c>
      <c r="D188">
        <v>5</v>
      </c>
      <c r="E188" t="s">
        <v>16</v>
      </c>
      <c r="G188" t="s">
        <v>745</v>
      </c>
      <c r="H188" t="s">
        <v>745</v>
      </c>
      <c r="I188" t="s">
        <v>745</v>
      </c>
    </row>
    <row r="189" spans="1:9" ht="15">
      <c r="A189" t="s">
        <v>432</v>
      </c>
      <c r="B189" t="s">
        <v>647</v>
      </c>
      <c r="C189" t="s">
        <v>20</v>
      </c>
      <c r="D189">
        <v>0</v>
      </c>
      <c r="E189" t="s">
        <v>16</v>
      </c>
      <c r="G189" t="s">
        <v>746</v>
      </c>
      <c r="H189" t="s">
        <v>744</v>
      </c>
      <c r="I189" t="s">
        <v>746</v>
      </c>
    </row>
    <row r="190" spans="1:9" ht="15">
      <c r="A190" t="s">
        <v>154</v>
      </c>
      <c r="B190" t="s">
        <v>155</v>
      </c>
      <c r="C190" t="s">
        <v>10</v>
      </c>
      <c r="D190">
        <v>8</v>
      </c>
      <c r="E190" t="s">
        <v>16</v>
      </c>
      <c r="G190" t="s">
        <v>747</v>
      </c>
      <c r="H190" t="s">
        <v>747</v>
      </c>
      <c r="I190" t="s">
        <v>747</v>
      </c>
    </row>
    <row r="191" spans="1:9" ht="15">
      <c r="A191" t="s">
        <v>433</v>
      </c>
      <c r="B191" t="s">
        <v>648</v>
      </c>
      <c r="C191" t="s">
        <v>10</v>
      </c>
      <c r="D191">
        <v>4</v>
      </c>
      <c r="E191" t="s">
        <v>11</v>
      </c>
      <c r="G191" t="s">
        <v>745</v>
      </c>
      <c r="H191" t="s">
        <v>745</v>
      </c>
      <c r="I191" t="s">
        <v>745</v>
      </c>
    </row>
    <row r="192" spans="1:9" ht="15">
      <c r="A192" t="s">
        <v>434</v>
      </c>
      <c r="B192" t="s">
        <v>649</v>
      </c>
      <c r="C192" t="s">
        <v>10</v>
      </c>
      <c r="D192">
        <v>1</v>
      </c>
      <c r="E192" t="s">
        <v>11</v>
      </c>
      <c r="G192" t="s">
        <v>744</v>
      </c>
      <c r="H192" t="s">
        <v>744</v>
      </c>
      <c r="I192" t="s">
        <v>744</v>
      </c>
    </row>
    <row r="193" spans="1:9" ht="15">
      <c r="A193" t="s">
        <v>156</v>
      </c>
      <c r="B193" t="s">
        <v>650</v>
      </c>
      <c r="C193" t="s">
        <v>10</v>
      </c>
      <c r="D193">
        <v>2</v>
      </c>
      <c r="E193" t="s">
        <v>11</v>
      </c>
      <c r="G193" t="s">
        <v>744</v>
      </c>
      <c r="H193" t="s">
        <v>744</v>
      </c>
      <c r="I193" t="s">
        <v>749</v>
      </c>
    </row>
    <row r="194" spans="1:9" ht="15">
      <c r="A194" t="s">
        <v>157</v>
      </c>
      <c r="B194" t="s">
        <v>651</v>
      </c>
      <c r="C194" t="s">
        <v>10</v>
      </c>
      <c r="D194">
        <v>7</v>
      </c>
      <c r="E194" t="s">
        <v>40</v>
      </c>
      <c r="G194" t="s">
        <v>747</v>
      </c>
      <c r="H194" t="s">
        <v>747</v>
      </c>
      <c r="I194" t="s">
        <v>747</v>
      </c>
    </row>
    <row r="195" spans="1:9" ht="15">
      <c r="A195" t="s">
        <v>158</v>
      </c>
      <c r="B195" t="s">
        <v>652</v>
      </c>
      <c r="C195" t="s">
        <v>20</v>
      </c>
      <c r="D195">
        <v>0</v>
      </c>
      <c r="E195" t="s">
        <v>40</v>
      </c>
      <c r="G195" t="s">
        <v>747</v>
      </c>
      <c r="H195" t="s">
        <v>747</v>
      </c>
      <c r="I195" t="s">
        <v>747</v>
      </c>
    </row>
    <row r="196" spans="1:9" ht="15">
      <c r="A196" t="s">
        <v>159</v>
      </c>
      <c r="B196" t="s">
        <v>653</v>
      </c>
      <c r="C196" t="s">
        <v>10</v>
      </c>
      <c r="D196">
        <v>5</v>
      </c>
      <c r="E196" t="s">
        <v>40</v>
      </c>
      <c r="G196" t="s">
        <v>747</v>
      </c>
      <c r="H196" t="s">
        <v>747</v>
      </c>
      <c r="I196" t="s">
        <v>747</v>
      </c>
    </row>
    <row r="197" spans="1:9" ht="15">
      <c r="A197" t="s">
        <v>160</v>
      </c>
      <c r="B197" t="s">
        <v>654</v>
      </c>
      <c r="C197" t="s">
        <v>10</v>
      </c>
      <c r="D197">
        <v>6</v>
      </c>
      <c r="E197" t="s">
        <v>40</v>
      </c>
      <c r="G197" t="s">
        <v>747</v>
      </c>
      <c r="H197" t="s">
        <v>747</v>
      </c>
      <c r="I197" t="s">
        <v>747</v>
      </c>
    </row>
    <row r="198" spans="1:9" ht="15">
      <c r="A198" t="s">
        <v>435</v>
      </c>
      <c r="B198" t="s">
        <v>33</v>
      </c>
      <c r="C198" t="s">
        <v>10</v>
      </c>
      <c r="D198">
        <v>4</v>
      </c>
      <c r="E198" t="s">
        <v>16</v>
      </c>
      <c r="G198" t="s">
        <v>745</v>
      </c>
      <c r="H198" t="s">
        <v>745</v>
      </c>
      <c r="I198" t="s">
        <v>745</v>
      </c>
    </row>
    <row r="199" spans="1:9" ht="15">
      <c r="A199" t="s">
        <v>436</v>
      </c>
      <c r="B199" t="s">
        <v>655</v>
      </c>
      <c r="C199" t="s">
        <v>10</v>
      </c>
      <c r="D199">
        <v>1</v>
      </c>
      <c r="E199" t="s">
        <v>16</v>
      </c>
      <c r="G199" t="s">
        <v>744</v>
      </c>
      <c r="H199" t="s">
        <v>744</v>
      </c>
      <c r="I199" t="s">
        <v>744</v>
      </c>
    </row>
    <row r="200" spans="1:9" ht="15">
      <c r="A200" t="s">
        <v>161</v>
      </c>
      <c r="B200" t="s">
        <v>656</v>
      </c>
      <c r="C200" t="s">
        <v>10</v>
      </c>
      <c r="D200">
        <v>6</v>
      </c>
      <c r="E200" t="s">
        <v>16</v>
      </c>
      <c r="G200" t="s">
        <v>744</v>
      </c>
      <c r="H200" t="s">
        <v>745</v>
      </c>
      <c r="I200" t="s">
        <v>745</v>
      </c>
    </row>
    <row r="201" spans="1:9" ht="15">
      <c r="A201" t="s">
        <v>437</v>
      </c>
      <c r="B201" t="s">
        <v>657</v>
      </c>
      <c r="C201" t="s">
        <v>10</v>
      </c>
      <c r="D201">
        <v>5</v>
      </c>
      <c r="E201" t="s">
        <v>11</v>
      </c>
      <c r="G201" t="s">
        <v>746</v>
      </c>
      <c r="H201" t="s">
        <v>744</v>
      </c>
      <c r="I201" t="s">
        <v>746</v>
      </c>
    </row>
    <row r="202" spans="1:9" ht="15">
      <c r="A202" t="s">
        <v>162</v>
      </c>
      <c r="B202" t="s">
        <v>658</v>
      </c>
      <c r="C202" t="s">
        <v>10</v>
      </c>
      <c r="D202">
        <v>5</v>
      </c>
      <c r="E202" t="s">
        <v>11</v>
      </c>
      <c r="G202" t="s">
        <v>746</v>
      </c>
      <c r="H202" t="s">
        <v>746</v>
      </c>
      <c r="I202" t="s">
        <v>746</v>
      </c>
    </row>
    <row r="203" spans="1:9" ht="15">
      <c r="A203" t="s">
        <v>163</v>
      </c>
      <c r="B203" t="s">
        <v>659</v>
      </c>
      <c r="C203" t="s">
        <v>10</v>
      </c>
      <c r="D203">
        <v>6</v>
      </c>
      <c r="E203" t="s">
        <v>40</v>
      </c>
      <c r="G203" t="s">
        <v>747</v>
      </c>
      <c r="H203" t="s">
        <v>747</v>
      </c>
      <c r="I203" t="s">
        <v>747</v>
      </c>
    </row>
    <row r="204" spans="1:9" ht="15">
      <c r="A204" t="s">
        <v>164</v>
      </c>
      <c r="B204" t="s">
        <v>660</v>
      </c>
      <c r="C204" t="s">
        <v>10</v>
      </c>
      <c r="D204">
        <v>7</v>
      </c>
      <c r="E204" t="s">
        <v>40</v>
      </c>
      <c r="G204" t="s">
        <v>747</v>
      </c>
      <c r="H204" t="s">
        <v>747</v>
      </c>
      <c r="I204" t="s">
        <v>747</v>
      </c>
    </row>
    <row r="205" spans="1:9" ht="15">
      <c r="A205" t="s">
        <v>438</v>
      </c>
      <c r="B205" t="s">
        <v>661</v>
      </c>
      <c r="C205" t="s">
        <v>10</v>
      </c>
      <c r="D205">
        <v>7</v>
      </c>
      <c r="E205" t="s">
        <v>40</v>
      </c>
      <c r="G205" t="s">
        <v>747</v>
      </c>
      <c r="H205" t="s">
        <v>747</v>
      </c>
      <c r="I205" t="s">
        <v>747</v>
      </c>
    </row>
    <row r="206" spans="1:9" ht="15">
      <c r="A206" t="s">
        <v>165</v>
      </c>
      <c r="B206" t="s">
        <v>662</v>
      </c>
      <c r="C206" t="s">
        <v>10</v>
      </c>
      <c r="D206">
        <v>7</v>
      </c>
      <c r="E206" t="s">
        <v>24</v>
      </c>
      <c r="G206" t="s">
        <v>745</v>
      </c>
      <c r="H206" t="s">
        <v>747</v>
      </c>
      <c r="I206" t="s">
        <v>747</v>
      </c>
    </row>
    <row r="207" spans="1:9" ht="15">
      <c r="A207" t="s">
        <v>166</v>
      </c>
      <c r="B207" t="s">
        <v>663</v>
      </c>
      <c r="C207" t="s">
        <v>20</v>
      </c>
      <c r="D207">
        <v>0</v>
      </c>
      <c r="E207" t="s">
        <v>24</v>
      </c>
      <c r="G207" t="s">
        <v>746</v>
      </c>
      <c r="H207" t="s">
        <v>744</v>
      </c>
      <c r="I207" t="s">
        <v>744</v>
      </c>
    </row>
    <row r="208" spans="1:9" ht="15">
      <c r="A208" t="s">
        <v>439</v>
      </c>
      <c r="B208" t="s">
        <v>664</v>
      </c>
      <c r="C208" t="s">
        <v>10</v>
      </c>
      <c r="D208">
        <v>8</v>
      </c>
      <c r="E208" t="s">
        <v>16</v>
      </c>
      <c r="G208" t="s">
        <v>745</v>
      </c>
      <c r="H208" t="s">
        <v>747</v>
      </c>
      <c r="I208" t="s">
        <v>747</v>
      </c>
    </row>
    <row r="209" spans="1:9" ht="15">
      <c r="A209" t="s">
        <v>167</v>
      </c>
      <c r="B209" t="s">
        <v>665</v>
      </c>
      <c r="C209" t="s">
        <v>10</v>
      </c>
      <c r="D209">
        <v>4</v>
      </c>
      <c r="E209" t="s">
        <v>24</v>
      </c>
      <c r="G209" t="s">
        <v>745</v>
      </c>
      <c r="H209" t="s">
        <v>745</v>
      </c>
      <c r="I209" t="s">
        <v>745</v>
      </c>
    </row>
    <row r="210" spans="1:9" ht="15">
      <c r="A210" t="s">
        <v>440</v>
      </c>
      <c r="B210" t="s">
        <v>666</v>
      </c>
      <c r="C210" t="s">
        <v>10</v>
      </c>
      <c r="D210">
        <v>3</v>
      </c>
      <c r="E210" t="s">
        <v>24</v>
      </c>
      <c r="G210" t="s">
        <v>746</v>
      </c>
      <c r="H210" t="s">
        <v>746</v>
      </c>
      <c r="I210" t="s">
        <v>749</v>
      </c>
    </row>
    <row r="211" spans="1:9" ht="15">
      <c r="A211" t="s">
        <v>441</v>
      </c>
      <c r="B211" t="s">
        <v>667</v>
      </c>
      <c r="C211" t="s">
        <v>10</v>
      </c>
      <c r="D211">
        <v>6</v>
      </c>
      <c r="E211" t="s">
        <v>16</v>
      </c>
      <c r="G211" t="s">
        <v>745</v>
      </c>
      <c r="H211" t="s">
        <v>745</v>
      </c>
      <c r="I211" t="s">
        <v>745</v>
      </c>
    </row>
    <row r="212" spans="1:9" ht="15">
      <c r="A212" t="s">
        <v>442</v>
      </c>
      <c r="B212" t="s">
        <v>668</v>
      </c>
      <c r="C212" t="s">
        <v>10</v>
      </c>
      <c r="D212">
        <v>3</v>
      </c>
      <c r="E212" t="s">
        <v>16</v>
      </c>
      <c r="G212" t="s">
        <v>746</v>
      </c>
      <c r="H212" t="s">
        <v>746</v>
      </c>
      <c r="I212" t="s">
        <v>746</v>
      </c>
    </row>
    <row r="213" spans="1:9" ht="15">
      <c r="A213" t="s">
        <v>443</v>
      </c>
      <c r="B213" t="s">
        <v>669</v>
      </c>
      <c r="C213" t="s">
        <v>10</v>
      </c>
      <c r="D213">
        <v>4</v>
      </c>
      <c r="E213" t="s">
        <v>16</v>
      </c>
      <c r="G213" t="s">
        <v>744</v>
      </c>
      <c r="H213" t="s">
        <v>745</v>
      </c>
      <c r="I213" t="s">
        <v>745</v>
      </c>
    </row>
    <row r="214" spans="1:9" ht="15">
      <c r="A214" t="s">
        <v>444</v>
      </c>
      <c r="B214" t="s">
        <v>670</v>
      </c>
      <c r="C214" t="s">
        <v>10</v>
      </c>
      <c r="D214">
        <v>6</v>
      </c>
      <c r="E214" t="s">
        <v>16</v>
      </c>
      <c r="G214" t="s">
        <v>747</v>
      </c>
      <c r="H214" t="s">
        <v>747</v>
      </c>
      <c r="I214" t="s">
        <v>747</v>
      </c>
    </row>
    <row r="215" spans="1:9" ht="15">
      <c r="A215" t="s">
        <v>445</v>
      </c>
      <c r="B215" t="s">
        <v>671</v>
      </c>
      <c r="C215" t="s">
        <v>20</v>
      </c>
      <c r="D215">
        <v>0</v>
      </c>
      <c r="E215" t="s">
        <v>16</v>
      </c>
      <c r="G215" t="s">
        <v>744</v>
      </c>
      <c r="H215" t="s">
        <v>744</v>
      </c>
      <c r="I215" t="s">
        <v>744</v>
      </c>
    </row>
    <row r="216" spans="1:9" ht="15">
      <c r="A216" t="s">
        <v>2</v>
      </c>
      <c r="B216" t="s">
        <v>672</v>
      </c>
      <c r="C216" t="s">
        <v>10</v>
      </c>
      <c r="D216">
        <v>3</v>
      </c>
      <c r="E216" t="s">
        <v>16</v>
      </c>
      <c r="G216" t="s">
        <v>747</v>
      </c>
      <c r="H216" t="s">
        <v>747</v>
      </c>
      <c r="I216" t="s">
        <v>747</v>
      </c>
    </row>
    <row r="217" spans="1:9" ht="15">
      <c r="A217" t="s">
        <v>168</v>
      </c>
      <c r="B217" t="s">
        <v>673</v>
      </c>
      <c r="C217" t="s">
        <v>10</v>
      </c>
      <c r="D217">
        <v>7</v>
      </c>
      <c r="E217" t="s">
        <v>16</v>
      </c>
      <c r="G217" t="s">
        <v>747</v>
      </c>
      <c r="H217" t="s">
        <v>747</v>
      </c>
      <c r="I217" t="s">
        <v>747</v>
      </c>
    </row>
    <row r="218" spans="1:9" ht="15">
      <c r="A218" t="s">
        <v>169</v>
      </c>
      <c r="B218" t="s">
        <v>674</v>
      </c>
      <c r="C218" t="s">
        <v>10</v>
      </c>
      <c r="D218">
        <v>5</v>
      </c>
      <c r="E218" t="s">
        <v>11</v>
      </c>
      <c r="G218" t="s">
        <v>745</v>
      </c>
      <c r="H218" t="s">
        <v>745</v>
      </c>
      <c r="I218" t="s">
        <v>745</v>
      </c>
    </row>
    <row r="219" spans="1:9" ht="15">
      <c r="A219" t="s">
        <v>170</v>
      </c>
      <c r="B219" t="s">
        <v>675</v>
      </c>
      <c r="C219" t="s">
        <v>10</v>
      </c>
      <c r="D219">
        <v>6</v>
      </c>
      <c r="E219" t="s">
        <v>24</v>
      </c>
      <c r="G219" t="s">
        <v>745</v>
      </c>
      <c r="H219" t="s">
        <v>745</v>
      </c>
      <c r="I219" t="s">
        <v>745</v>
      </c>
    </row>
    <row r="220" spans="1:9" ht="15">
      <c r="A220" t="s">
        <v>171</v>
      </c>
      <c r="B220" t="s">
        <v>676</v>
      </c>
      <c r="C220" t="s">
        <v>10</v>
      </c>
      <c r="D220">
        <v>9</v>
      </c>
      <c r="E220" t="s">
        <v>24</v>
      </c>
      <c r="G220" t="s">
        <v>747</v>
      </c>
      <c r="H220" t="s">
        <v>747</v>
      </c>
      <c r="I220" t="s">
        <v>747</v>
      </c>
    </row>
    <row r="221" spans="1:9" ht="15">
      <c r="A221" t="s">
        <v>172</v>
      </c>
      <c r="B221" t="s">
        <v>677</v>
      </c>
      <c r="C221" t="s">
        <v>10</v>
      </c>
      <c r="D221">
        <v>3</v>
      </c>
      <c r="E221" t="s">
        <v>24</v>
      </c>
      <c r="G221" t="s">
        <v>745</v>
      </c>
      <c r="H221" t="s">
        <v>745</v>
      </c>
      <c r="I221" t="s">
        <v>745</v>
      </c>
    </row>
    <row r="222" spans="1:9" ht="15">
      <c r="A222" t="s">
        <v>173</v>
      </c>
      <c r="B222" t="s">
        <v>678</v>
      </c>
      <c r="C222" t="s">
        <v>10</v>
      </c>
      <c r="D222">
        <v>2</v>
      </c>
      <c r="E222" t="s">
        <v>24</v>
      </c>
      <c r="G222" t="s">
        <v>745</v>
      </c>
      <c r="H222" t="s">
        <v>745</v>
      </c>
      <c r="I222" t="s">
        <v>745</v>
      </c>
    </row>
    <row r="223" spans="1:9" ht="15">
      <c r="A223" t="s">
        <v>174</v>
      </c>
      <c r="B223" t="s">
        <v>679</v>
      </c>
      <c r="C223" t="s">
        <v>10</v>
      </c>
      <c r="D223">
        <v>4</v>
      </c>
      <c r="E223" t="s">
        <v>11</v>
      </c>
      <c r="G223" t="s">
        <v>745</v>
      </c>
      <c r="H223" t="s">
        <v>747</v>
      </c>
      <c r="I223" t="s">
        <v>747</v>
      </c>
    </row>
    <row r="224" spans="1:9" ht="15">
      <c r="A224" t="s">
        <v>175</v>
      </c>
      <c r="B224" t="s">
        <v>680</v>
      </c>
      <c r="C224" t="s">
        <v>10</v>
      </c>
      <c r="D224">
        <v>5</v>
      </c>
      <c r="E224" t="s">
        <v>24</v>
      </c>
      <c r="G224" t="s">
        <v>747</v>
      </c>
      <c r="H224" t="s">
        <v>747</v>
      </c>
      <c r="I224" t="s">
        <v>745</v>
      </c>
    </row>
    <row r="225" spans="1:9" ht="15">
      <c r="A225" t="s">
        <v>446</v>
      </c>
      <c r="C225" t="s">
        <v>20</v>
      </c>
      <c r="E225" t="s">
        <v>11</v>
      </c>
      <c r="G225" t="s">
        <v>744</v>
      </c>
      <c r="H225" t="s">
        <v>744</v>
      </c>
      <c r="I225" t="s">
        <v>744</v>
      </c>
    </row>
    <row r="226" spans="1:9" ht="15">
      <c r="A226" t="s">
        <v>447</v>
      </c>
      <c r="B226" t="s">
        <v>681</v>
      </c>
      <c r="C226" t="s">
        <v>10</v>
      </c>
      <c r="D226">
        <v>3</v>
      </c>
      <c r="E226" t="s">
        <v>24</v>
      </c>
      <c r="G226" t="s">
        <v>744</v>
      </c>
      <c r="H226" t="s">
        <v>745</v>
      </c>
      <c r="I226" t="s">
        <v>745</v>
      </c>
    </row>
    <row r="227" spans="1:9" ht="15">
      <c r="A227" t="s">
        <v>176</v>
      </c>
      <c r="B227" t="s">
        <v>177</v>
      </c>
      <c r="C227" t="s">
        <v>10</v>
      </c>
      <c r="D227">
        <v>6</v>
      </c>
      <c r="E227" t="s">
        <v>16</v>
      </c>
      <c r="G227" t="s">
        <v>748</v>
      </c>
      <c r="H227" t="s">
        <v>746</v>
      </c>
      <c r="I227" t="s">
        <v>746</v>
      </c>
    </row>
    <row r="228" spans="1:9" ht="15">
      <c r="A228" t="s">
        <v>448</v>
      </c>
      <c r="B228" t="s">
        <v>682</v>
      </c>
      <c r="C228" t="s">
        <v>10</v>
      </c>
      <c r="D228">
        <v>9</v>
      </c>
      <c r="E228" t="s">
        <v>16</v>
      </c>
      <c r="G228" t="s">
        <v>747</v>
      </c>
      <c r="H228" t="s">
        <v>747</v>
      </c>
      <c r="I228" t="s">
        <v>747</v>
      </c>
    </row>
    <row r="229" spans="1:9" ht="15">
      <c r="A229" t="s">
        <v>449</v>
      </c>
      <c r="B229" t="s">
        <v>683</v>
      </c>
      <c r="C229" t="s">
        <v>10</v>
      </c>
      <c r="D229">
        <v>9</v>
      </c>
      <c r="E229" t="s">
        <v>16</v>
      </c>
      <c r="G229" t="s">
        <v>747</v>
      </c>
      <c r="H229" t="s">
        <v>747</v>
      </c>
      <c r="I229" t="s">
        <v>747</v>
      </c>
    </row>
    <row r="230" spans="1:9" ht="15">
      <c r="A230" t="s">
        <v>450</v>
      </c>
      <c r="B230" t="s">
        <v>684</v>
      </c>
      <c r="C230" t="s">
        <v>10</v>
      </c>
      <c r="D230">
        <v>6</v>
      </c>
      <c r="E230" t="s">
        <v>16</v>
      </c>
      <c r="G230" t="s">
        <v>747</v>
      </c>
      <c r="H230" t="s">
        <v>747</v>
      </c>
      <c r="I230" t="s">
        <v>747</v>
      </c>
    </row>
    <row r="231" spans="1:9" ht="15">
      <c r="A231" t="s">
        <v>178</v>
      </c>
      <c r="B231" t="s">
        <v>685</v>
      </c>
      <c r="C231" t="s">
        <v>10</v>
      </c>
      <c r="D231">
        <v>4</v>
      </c>
      <c r="E231" t="s">
        <v>16</v>
      </c>
      <c r="G231" t="s">
        <v>747</v>
      </c>
      <c r="H231" t="s">
        <v>747</v>
      </c>
      <c r="I231" t="s">
        <v>747</v>
      </c>
    </row>
    <row r="232" spans="1:9" ht="15">
      <c r="A232" t="s">
        <v>179</v>
      </c>
      <c r="B232" t="s">
        <v>686</v>
      </c>
      <c r="C232" t="s">
        <v>10</v>
      </c>
      <c r="D232">
        <v>6</v>
      </c>
      <c r="E232" t="s">
        <v>16</v>
      </c>
      <c r="G232" t="s">
        <v>747</v>
      </c>
      <c r="H232" t="s">
        <v>747</v>
      </c>
      <c r="I232" t="s">
        <v>747</v>
      </c>
    </row>
    <row r="233" spans="1:9" ht="15">
      <c r="A233" t="s">
        <v>180</v>
      </c>
      <c r="B233" t="s">
        <v>687</v>
      </c>
      <c r="C233" t="s">
        <v>10</v>
      </c>
      <c r="D233">
        <v>4</v>
      </c>
      <c r="E233" t="s">
        <v>16</v>
      </c>
      <c r="G233" t="s">
        <v>747</v>
      </c>
      <c r="H233" t="s">
        <v>747</v>
      </c>
      <c r="I233" t="s">
        <v>747</v>
      </c>
    </row>
    <row r="234" spans="1:9" ht="15">
      <c r="A234" t="s">
        <v>181</v>
      </c>
      <c r="B234" t="s">
        <v>688</v>
      </c>
      <c r="C234" t="s">
        <v>10</v>
      </c>
      <c r="D234">
        <v>3</v>
      </c>
      <c r="E234" t="s">
        <v>16</v>
      </c>
      <c r="G234" t="s">
        <v>747</v>
      </c>
      <c r="H234" t="s">
        <v>747</v>
      </c>
      <c r="I234" t="s">
        <v>747</v>
      </c>
    </row>
    <row r="235" spans="1:9" ht="15">
      <c r="A235" t="s">
        <v>182</v>
      </c>
      <c r="B235" t="s">
        <v>689</v>
      </c>
      <c r="C235" t="s">
        <v>10</v>
      </c>
      <c r="D235">
        <v>7</v>
      </c>
      <c r="E235" t="s">
        <v>16</v>
      </c>
      <c r="G235" t="s">
        <v>747</v>
      </c>
      <c r="H235" t="s">
        <v>747</v>
      </c>
      <c r="I235" t="s">
        <v>747</v>
      </c>
    </row>
    <row r="236" spans="1:9" ht="15">
      <c r="A236" t="s">
        <v>183</v>
      </c>
      <c r="B236" t="s">
        <v>690</v>
      </c>
      <c r="C236" t="s">
        <v>10</v>
      </c>
      <c r="D236">
        <v>5</v>
      </c>
      <c r="E236" t="s">
        <v>16</v>
      </c>
      <c r="G236" t="s">
        <v>747</v>
      </c>
      <c r="H236" t="s">
        <v>747</v>
      </c>
      <c r="I236" t="s">
        <v>747</v>
      </c>
    </row>
    <row r="237" spans="1:9" ht="15">
      <c r="A237" t="s">
        <v>184</v>
      </c>
      <c r="B237" t="s">
        <v>691</v>
      </c>
      <c r="C237" t="s">
        <v>10</v>
      </c>
      <c r="D237">
        <v>5</v>
      </c>
      <c r="E237" t="s">
        <v>16</v>
      </c>
      <c r="G237" t="s">
        <v>745</v>
      </c>
      <c r="H237" t="s">
        <v>747</v>
      </c>
      <c r="I237" t="s">
        <v>747</v>
      </c>
    </row>
    <row r="238" spans="1:9" ht="15">
      <c r="A238" t="s">
        <v>185</v>
      </c>
      <c r="B238" t="s">
        <v>692</v>
      </c>
      <c r="C238" t="s">
        <v>10</v>
      </c>
      <c r="D238">
        <v>2</v>
      </c>
      <c r="E238" t="s">
        <v>16</v>
      </c>
      <c r="G238" t="s">
        <v>745</v>
      </c>
      <c r="H238" t="s">
        <v>745</v>
      </c>
      <c r="I238" t="s">
        <v>745</v>
      </c>
    </row>
    <row r="239" spans="1:9" ht="15">
      <c r="A239" t="s">
        <v>186</v>
      </c>
      <c r="B239" t="s">
        <v>693</v>
      </c>
      <c r="C239" t="s">
        <v>10</v>
      </c>
      <c r="D239">
        <v>5</v>
      </c>
      <c r="E239" t="s">
        <v>16</v>
      </c>
      <c r="G239" t="s">
        <v>747</v>
      </c>
      <c r="H239" t="s">
        <v>747</v>
      </c>
      <c r="I239" t="s">
        <v>747</v>
      </c>
    </row>
    <row r="240" spans="1:9" ht="15">
      <c r="A240" t="s">
        <v>451</v>
      </c>
      <c r="B240" t="s">
        <v>694</v>
      </c>
      <c r="C240" t="s">
        <v>20</v>
      </c>
      <c r="D240">
        <v>0</v>
      </c>
      <c r="E240" t="s">
        <v>63</v>
      </c>
      <c r="G240" t="s">
        <v>746</v>
      </c>
      <c r="H240" t="s">
        <v>744</v>
      </c>
      <c r="I240" t="s">
        <v>744</v>
      </c>
    </row>
    <row r="241" spans="1:9" ht="15">
      <c r="A241" t="s">
        <v>187</v>
      </c>
      <c r="B241" t="s">
        <v>695</v>
      </c>
      <c r="C241" t="s">
        <v>10</v>
      </c>
      <c r="D241">
        <v>1</v>
      </c>
      <c r="E241" t="s">
        <v>16</v>
      </c>
      <c r="G241" t="s">
        <v>746</v>
      </c>
      <c r="H241" t="s">
        <v>746</v>
      </c>
      <c r="I241" t="s">
        <v>746</v>
      </c>
    </row>
    <row r="242" spans="1:9" ht="15">
      <c r="A242" t="s">
        <v>188</v>
      </c>
      <c r="B242" t="s">
        <v>696</v>
      </c>
      <c r="C242" t="s">
        <v>10</v>
      </c>
      <c r="D242">
        <v>3</v>
      </c>
      <c r="E242" t="s">
        <v>16</v>
      </c>
      <c r="G242" t="s">
        <v>744</v>
      </c>
      <c r="H242" t="s">
        <v>745</v>
      </c>
      <c r="I242" t="s">
        <v>745</v>
      </c>
    </row>
    <row r="243" spans="1:9" ht="15">
      <c r="A243" t="s">
        <v>452</v>
      </c>
      <c r="B243" t="s">
        <v>697</v>
      </c>
      <c r="C243" t="s">
        <v>10</v>
      </c>
      <c r="D243">
        <v>8</v>
      </c>
      <c r="E243" t="s">
        <v>16</v>
      </c>
      <c r="G243" t="s">
        <v>747</v>
      </c>
      <c r="H243" t="s">
        <v>747</v>
      </c>
      <c r="I243" t="s">
        <v>747</v>
      </c>
    </row>
    <row r="244" spans="1:9" ht="15">
      <c r="A244" t="s">
        <v>453</v>
      </c>
      <c r="B244" t="s">
        <v>698</v>
      </c>
      <c r="C244" t="s">
        <v>10</v>
      </c>
      <c r="D244">
        <v>9</v>
      </c>
      <c r="E244" t="s">
        <v>16</v>
      </c>
      <c r="G244" t="s">
        <v>747</v>
      </c>
      <c r="H244" t="s">
        <v>747</v>
      </c>
      <c r="I244" t="s">
        <v>747</v>
      </c>
    </row>
    <row r="245" spans="1:9" ht="15">
      <c r="A245" t="s">
        <v>189</v>
      </c>
      <c r="B245" t="s">
        <v>699</v>
      </c>
      <c r="C245" t="s">
        <v>20</v>
      </c>
      <c r="D245">
        <v>0</v>
      </c>
      <c r="E245" t="s">
        <v>16</v>
      </c>
      <c r="G245" t="s">
        <v>744</v>
      </c>
      <c r="H245" t="s">
        <v>746</v>
      </c>
      <c r="I245" t="s">
        <v>746</v>
      </c>
    </row>
    <row r="246" spans="1:9" ht="15">
      <c r="A246" t="s">
        <v>190</v>
      </c>
      <c r="B246" t="s">
        <v>700</v>
      </c>
      <c r="C246" t="s">
        <v>10</v>
      </c>
      <c r="D246">
        <v>5</v>
      </c>
      <c r="E246" t="s">
        <v>11</v>
      </c>
      <c r="H246" t="s">
        <v>744</v>
      </c>
      <c r="I246" t="s">
        <v>744</v>
      </c>
    </row>
    <row r="247" spans="1:9" ht="15">
      <c r="A247" t="s">
        <v>191</v>
      </c>
      <c r="B247" t="s">
        <v>701</v>
      </c>
      <c r="C247" t="s">
        <v>10</v>
      </c>
      <c r="D247">
        <v>5</v>
      </c>
      <c r="E247" t="s">
        <v>16</v>
      </c>
      <c r="G247" t="s">
        <v>746</v>
      </c>
      <c r="H247" t="s">
        <v>746</v>
      </c>
      <c r="I247" t="s">
        <v>746</v>
      </c>
    </row>
    <row r="248" spans="1:9" ht="15">
      <c r="A248" t="s">
        <v>192</v>
      </c>
      <c r="B248" t="s">
        <v>702</v>
      </c>
      <c r="C248" t="s">
        <v>10</v>
      </c>
      <c r="D248">
        <v>5</v>
      </c>
      <c r="E248" t="s">
        <v>16</v>
      </c>
      <c r="G248" t="s">
        <v>747</v>
      </c>
      <c r="H248" t="s">
        <v>747</v>
      </c>
      <c r="I248" t="s">
        <v>747</v>
      </c>
    </row>
    <row r="249" spans="1:9" ht="15">
      <c r="A249" t="s">
        <v>193</v>
      </c>
      <c r="B249" t="s">
        <v>703</v>
      </c>
      <c r="C249" t="s">
        <v>10</v>
      </c>
      <c r="D249">
        <v>5</v>
      </c>
      <c r="E249" t="s">
        <v>16</v>
      </c>
      <c r="G249" t="s">
        <v>745</v>
      </c>
      <c r="H249" t="s">
        <v>745</v>
      </c>
      <c r="I249" t="s">
        <v>745</v>
      </c>
    </row>
    <row r="250" spans="1:9" ht="15">
      <c r="A250" t="s">
        <v>194</v>
      </c>
      <c r="B250" t="s">
        <v>704</v>
      </c>
      <c r="C250" t="s">
        <v>10</v>
      </c>
      <c r="D250">
        <v>5</v>
      </c>
      <c r="E250" t="s">
        <v>24</v>
      </c>
      <c r="G250" t="s">
        <v>745</v>
      </c>
      <c r="H250" t="s">
        <v>745</v>
      </c>
      <c r="I250" t="s">
        <v>745</v>
      </c>
    </row>
    <row r="251" spans="1:9" ht="15">
      <c r="A251" t="s">
        <v>454</v>
      </c>
      <c r="B251" t="s">
        <v>195</v>
      </c>
      <c r="C251" t="s">
        <v>10</v>
      </c>
      <c r="D251">
        <v>7</v>
      </c>
      <c r="E251" t="s">
        <v>24</v>
      </c>
      <c r="G251" t="s">
        <v>745</v>
      </c>
      <c r="H251" t="s">
        <v>745</v>
      </c>
      <c r="I251" t="s">
        <v>745</v>
      </c>
    </row>
    <row r="252" spans="1:9" ht="15">
      <c r="A252" t="s">
        <v>455</v>
      </c>
      <c r="B252" t="s">
        <v>705</v>
      </c>
      <c r="C252" t="s">
        <v>10</v>
      </c>
      <c r="D252">
        <v>5</v>
      </c>
      <c r="E252" t="s">
        <v>40</v>
      </c>
      <c r="G252" t="s">
        <v>747</v>
      </c>
      <c r="H252" t="s">
        <v>747</v>
      </c>
      <c r="I252" t="s">
        <v>747</v>
      </c>
    </row>
    <row r="253" spans="1:9" ht="15">
      <c r="A253" t="s">
        <v>456</v>
      </c>
      <c r="B253" t="s">
        <v>706</v>
      </c>
      <c r="C253" t="s">
        <v>10</v>
      </c>
      <c r="D253">
        <v>4</v>
      </c>
      <c r="E253" t="s">
        <v>16</v>
      </c>
      <c r="G253" t="s">
        <v>745</v>
      </c>
      <c r="H253" t="s">
        <v>745</v>
      </c>
      <c r="I253" t="s">
        <v>745</v>
      </c>
    </row>
    <row r="254" spans="1:9" ht="15">
      <c r="A254" t="s">
        <v>196</v>
      </c>
      <c r="B254" t="s">
        <v>707</v>
      </c>
      <c r="C254" t="s">
        <v>10</v>
      </c>
      <c r="D254">
        <v>6</v>
      </c>
      <c r="E254" t="s">
        <v>24</v>
      </c>
      <c r="G254" t="s">
        <v>744</v>
      </c>
      <c r="H254" t="s">
        <v>744</v>
      </c>
      <c r="I254" t="s">
        <v>744</v>
      </c>
    </row>
    <row r="255" spans="1:9" ht="15">
      <c r="A255" t="s">
        <v>197</v>
      </c>
      <c r="B255" t="s">
        <v>708</v>
      </c>
      <c r="C255" t="s">
        <v>10</v>
      </c>
      <c r="D255">
        <v>6</v>
      </c>
      <c r="E255" t="s">
        <v>16</v>
      </c>
      <c r="G255" t="s">
        <v>745</v>
      </c>
      <c r="H255" t="s">
        <v>745</v>
      </c>
      <c r="I255" t="s">
        <v>745</v>
      </c>
    </row>
    <row r="256" spans="1:9" ht="15">
      <c r="A256" t="s">
        <v>457</v>
      </c>
      <c r="B256" t="s">
        <v>709</v>
      </c>
      <c r="C256" t="s">
        <v>10</v>
      </c>
      <c r="D256">
        <v>7</v>
      </c>
      <c r="E256" t="s">
        <v>16</v>
      </c>
      <c r="G256" t="s">
        <v>744</v>
      </c>
      <c r="H256" t="s">
        <v>744</v>
      </c>
      <c r="I256" t="s">
        <v>746</v>
      </c>
    </row>
    <row r="257" spans="1:9" ht="15">
      <c r="A257" t="s">
        <v>458</v>
      </c>
      <c r="B257" t="s">
        <v>710</v>
      </c>
      <c r="C257" t="s">
        <v>10</v>
      </c>
      <c r="D257">
        <v>3</v>
      </c>
      <c r="E257" t="s">
        <v>40</v>
      </c>
      <c r="G257" t="s">
        <v>747</v>
      </c>
      <c r="H257" t="s">
        <v>747</v>
      </c>
      <c r="I257" t="s">
        <v>747</v>
      </c>
    </row>
    <row r="258" spans="1:9" ht="15">
      <c r="A258" t="s">
        <v>198</v>
      </c>
      <c r="B258" t="s">
        <v>711</v>
      </c>
      <c r="C258" t="s">
        <v>10</v>
      </c>
      <c r="D258">
        <v>5</v>
      </c>
      <c r="E258" t="s">
        <v>16</v>
      </c>
      <c r="G258" t="s">
        <v>745</v>
      </c>
      <c r="H258" t="s">
        <v>744</v>
      </c>
      <c r="I258" t="s">
        <v>745</v>
      </c>
    </row>
    <row r="259" spans="1:9" ht="15">
      <c r="A259" t="s">
        <v>199</v>
      </c>
      <c r="B259" t="s">
        <v>712</v>
      </c>
      <c r="C259" t="s">
        <v>10</v>
      </c>
      <c r="D259">
        <v>4</v>
      </c>
      <c r="E259" t="s">
        <v>16</v>
      </c>
      <c r="G259" t="s">
        <v>745</v>
      </c>
      <c r="H259" t="s">
        <v>745</v>
      </c>
      <c r="I259" t="s">
        <v>744</v>
      </c>
    </row>
    <row r="260" spans="1:9" ht="15">
      <c r="A260" t="s">
        <v>200</v>
      </c>
      <c r="B260" t="s">
        <v>713</v>
      </c>
      <c r="C260" t="s">
        <v>10</v>
      </c>
      <c r="D260">
        <v>3</v>
      </c>
      <c r="E260" t="s">
        <v>16</v>
      </c>
      <c r="G260" t="s">
        <v>745</v>
      </c>
      <c r="H260" t="s">
        <v>745</v>
      </c>
      <c r="I260" t="s">
        <v>745</v>
      </c>
    </row>
    <row r="261" spans="1:9" ht="15">
      <c r="A261" t="s">
        <v>201</v>
      </c>
      <c r="B261" t="s">
        <v>714</v>
      </c>
      <c r="C261" t="s">
        <v>10</v>
      </c>
      <c r="D261">
        <v>6</v>
      </c>
      <c r="E261" t="s">
        <v>16</v>
      </c>
      <c r="G261" t="s">
        <v>747</v>
      </c>
      <c r="H261" t="s">
        <v>747</v>
      </c>
      <c r="I261" t="s">
        <v>747</v>
      </c>
    </row>
    <row r="262" spans="1:9" ht="15">
      <c r="A262" t="s">
        <v>202</v>
      </c>
      <c r="B262" t="s">
        <v>715</v>
      </c>
      <c r="C262" t="s">
        <v>10</v>
      </c>
      <c r="D262">
        <v>8</v>
      </c>
      <c r="E262" t="s">
        <v>16</v>
      </c>
      <c r="G262" t="s">
        <v>747</v>
      </c>
      <c r="H262" t="s">
        <v>747</v>
      </c>
      <c r="I262" t="s">
        <v>747</v>
      </c>
    </row>
    <row r="263" spans="1:9" ht="15">
      <c r="A263" t="s">
        <v>203</v>
      </c>
      <c r="B263" t="s">
        <v>716</v>
      </c>
      <c r="C263" t="s">
        <v>20</v>
      </c>
      <c r="D263">
        <v>0</v>
      </c>
      <c r="E263" t="s">
        <v>16</v>
      </c>
      <c r="G263" t="s">
        <v>746</v>
      </c>
      <c r="H263" t="s">
        <v>746</v>
      </c>
      <c r="I263" t="s">
        <v>746</v>
      </c>
    </row>
    <row r="264" spans="1:9" ht="15">
      <c r="A264" t="s">
        <v>204</v>
      </c>
      <c r="B264" t="s">
        <v>717</v>
      </c>
      <c r="C264" t="s">
        <v>10</v>
      </c>
      <c r="D264">
        <v>4</v>
      </c>
      <c r="E264" t="s">
        <v>16</v>
      </c>
      <c r="G264" t="s">
        <v>744</v>
      </c>
      <c r="H264" t="s">
        <v>745</v>
      </c>
      <c r="I264" t="s">
        <v>745</v>
      </c>
    </row>
    <row r="265" spans="1:9" ht="15">
      <c r="A265" t="s">
        <v>459</v>
      </c>
      <c r="B265" t="s">
        <v>718</v>
      </c>
      <c r="C265" t="s">
        <v>10</v>
      </c>
      <c r="D265">
        <v>7</v>
      </c>
      <c r="E265" t="s">
        <v>16</v>
      </c>
      <c r="G265" t="s">
        <v>747</v>
      </c>
      <c r="H265" t="s">
        <v>747</v>
      </c>
      <c r="I265" t="s">
        <v>745</v>
      </c>
    </row>
    <row r="266" spans="1:9" ht="15">
      <c r="A266" t="s">
        <v>205</v>
      </c>
      <c r="B266" t="s">
        <v>719</v>
      </c>
      <c r="C266" t="s">
        <v>10</v>
      </c>
      <c r="D266">
        <v>7</v>
      </c>
      <c r="E266" t="s">
        <v>11</v>
      </c>
      <c r="G266" t="s">
        <v>745</v>
      </c>
      <c r="H266" t="s">
        <v>745</v>
      </c>
      <c r="I266" t="s">
        <v>745</v>
      </c>
    </row>
    <row r="267" spans="1:9" ht="15">
      <c r="A267" t="s">
        <v>460</v>
      </c>
      <c r="B267" t="s">
        <v>720</v>
      </c>
      <c r="C267" t="s">
        <v>10</v>
      </c>
      <c r="D267">
        <v>5</v>
      </c>
      <c r="E267" t="s">
        <v>11</v>
      </c>
      <c r="G267" t="s">
        <v>746</v>
      </c>
      <c r="H267" t="s">
        <v>746</v>
      </c>
      <c r="I267" t="s">
        <v>746</v>
      </c>
    </row>
    <row r="268" spans="1:9" ht="15">
      <c r="A268" t="s">
        <v>206</v>
      </c>
      <c r="B268" t="s">
        <v>721</v>
      </c>
      <c r="C268" t="s">
        <v>10</v>
      </c>
      <c r="D268">
        <v>1</v>
      </c>
      <c r="E268" t="s">
        <v>16</v>
      </c>
      <c r="G268" t="s">
        <v>746</v>
      </c>
      <c r="H268" t="s">
        <v>744</v>
      </c>
      <c r="I268" t="s">
        <v>744</v>
      </c>
    </row>
    <row r="269" spans="1:9" ht="15">
      <c r="A269" t="s">
        <v>207</v>
      </c>
      <c r="B269" t="s">
        <v>722</v>
      </c>
      <c r="C269" t="s">
        <v>10</v>
      </c>
      <c r="D269">
        <v>7</v>
      </c>
      <c r="E269" t="s">
        <v>24</v>
      </c>
      <c r="H269" t="s">
        <v>747</v>
      </c>
      <c r="I269" t="s">
        <v>747</v>
      </c>
    </row>
    <row r="270" spans="1:9" ht="15">
      <c r="A270" t="s">
        <v>461</v>
      </c>
      <c r="B270" t="s">
        <v>723</v>
      </c>
      <c r="C270" t="s">
        <v>10</v>
      </c>
      <c r="D270">
        <v>6</v>
      </c>
      <c r="E270" t="s">
        <v>16</v>
      </c>
      <c r="G270" t="s">
        <v>744</v>
      </c>
      <c r="H270" t="s">
        <v>744</v>
      </c>
      <c r="I270" t="s">
        <v>744</v>
      </c>
    </row>
    <row r="271" spans="1:9" ht="15">
      <c r="A271" t="s">
        <v>208</v>
      </c>
      <c r="B271" t="s">
        <v>724</v>
      </c>
      <c r="C271" t="s">
        <v>10</v>
      </c>
      <c r="D271">
        <v>7</v>
      </c>
      <c r="E271" t="s">
        <v>16</v>
      </c>
      <c r="G271" t="s">
        <v>744</v>
      </c>
      <c r="H271" t="s">
        <v>744</v>
      </c>
      <c r="I271" t="s">
        <v>744</v>
      </c>
    </row>
    <row r="272" spans="1:9" ht="15">
      <c r="A272" t="s">
        <v>209</v>
      </c>
      <c r="B272" t="s">
        <v>725</v>
      </c>
      <c r="C272" t="s">
        <v>20</v>
      </c>
      <c r="D272">
        <v>0</v>
      </c>
      <c r="E272" t="s">
        <v>16</v>
      </c>
      <c r="G272" t="s">
        <v>747</v>
      </c>
      <c r="H272" t="s">
        <v>747</v>
      </c>
      <c r="I272" t="s">
        <v>747</v>
      </c>
    </row>
    <row r="273" spans="1:9" ht="15">
      <c r="A273" t="s">
        <v>210</v>
      </c>
      <c r="B273" t="s">
        <v>726</v>
      </c>
      <c r="C273" t="s">
        <v>10</v>
      </c>
      <c r="D273">
        <v>2</v>
      </c>
      <c r="E273" t="s">
        <v>16</v>
      </c>
      <c r="G273" t="s">
        <v>747</v>
      </c>
      <c r="H273" t="s">
        <v>747</v>
      </c>
      <c r="I273" t="s">
        <v>747</v>
      </c>
    </row>
    <row r="274" spans="1:9" ht="15">
      <c r="A274" t="s">
        <v>211</v>
      </c>
      <c r="C274" t="s">
        <v>20</v>
      </c>
      <c r="D274">
        <v>0</v>
      </c>
      <c r="E274" t="s">
        <v>16</v>
      </c>
      <c r="G274" t="s">
        <v>747</v>
      </c>
      <c r="H274" t="s">
        <v>747</v>
      </c>
      <c r="I274" t="s">
        <v>747</v>
      </c>
    </row>
    <row r="275" spans="1:9" ht="15">
      <c r="A275" t="s">
        <v>212</v>
      </c>
      <c r="B275" t="s">
        <v>727</v>
      </c>
      <c r="C275" t="s">
        <v>10</v>
      </c>
      <c r="D275">
        <v>3</v>
      </c>
      <c r="E275" t="s">
        <v>11</v>
      </c>
      <c r="G275" t="s">
        <v>744</v>
      </c>
      <c r="H275" t="s">
        <v>745</v>
      </c>
      <c r="I275" t="s">
        <v>745</v>
      </c>
    </row>
    <row r="276" spans="1:9" ht="15">
      <c r="A276" t="s">
        <v>462</v>
      </c>
      <c r="B276" t="s">
        <v>728</v>
      </c>
      <c r="C276" t="s">
        <v>10</v>
      </c>
      <c r="D276">
        <v>1</v>
      </c>
      <c r="E276" t="s">
        <v>16</v>
      </c>
      <c r="G276" t="s">
        <v>744</v>
      </c>
      <c r="H276" t="s">
        <v>745</v>
      </c>
      <c r="I276" t="s">
        <v>744</v>
      </c>
    </row>
    <row r="277" spans="1:9" ht="15">
      <c r="A277" t="s">
        <v>213</v>
      </c>
      <c r="B277" t="s">
        <v>729</v>
      </c>
      <c r="C277" t="s">
        <v>10</v>
      </c>
      <c r="D277">
        <v>5</v>
      </c>
      <c r="E277" t="s">
        <v>40</v>
      </c>
      <c r="G277" t="s">
        <v>747</v>
      </c>
      <c r="H277" t="s">
        <v>747</v>
      </c>
      <c r="I277" t="s">
        <v>747</v>
      </c>
    </row>
    <row r="278" spans="1:9" ht="15">
      <c r="A278" t="s">
        <v>214</v>
      </c>
      <c r="B278" t="s">
        <v>730</v>
      </c>
      <c r="C278" t="s">
        <v>10</v>
      </c>
      <c r="D278">
        <v>5</v>
      </c>
      <c r="E278" t="s">
        <v>16</v>
      </c>
      <c r="G278" t="s">
        <v>746</v>
      </c>
      <c r="H278" t="s">
        <v>746</v>
      </c>
      <c r="I278" t="s">
        <v>746</v>
      </c>
    </row>
    <row r="279" spans="1:9" ht="15">
      <c r="A279" t="s">
        <v>215</v>
      </c>
      <c r="B279" t="s">
        <v>731</v>
      </c>
      <c r="C279" t="s">
        <v>10</v>
      </c>
      <c r="D279">
        <v>9</v>
      </c>
      <c r="E279" t="s">
        <v>16</v>
      </c>
      <c r="G279" t="s">
        <v>747</v>
      </c>
      <c r="H279" t="s">
        <v>747</v>
      </c>
      <c r="I279" t="s">
        <v>747</v>
      </c>
    </row>
    <row r="280" spans="1:9" ht="15">
      <c r="A280" t="s">
        <v>216</v>
      </c>
      <c r="B280" t="s">
        <v>732</v>
      </c>
      <c r="C280" t="s">
        <v>10</v>
      </c>
      <c r="D280">
        <v>8</v>
      </c>
      <c r="E280" t="s">
        <v>16</v>
      </c>
      <c r="G280" t="s">
        <v>747</v>
      </c>
      <c r="H280" t="s">
        <v>747</v>
      </c>
      <c r="I280" t="s">
        <v>747</v>
      </c>
    </row>
    <row r="281" spans="1:9" ht="15">
      <c r="A281" t="s">
        <v>217</v>
      </c>
      <c r="B281" t="s">
        <v>733</v>
      </c>
      <c r="C281" t="s">
        <v>10</v>
      </c>
      <c r="D281">
        <v>6</v>
      </c>
      <c r="E281" t="s">
        <v>40</v>
      </c>
      <c r="G281" t="s">
        <v>747</v>
      </c>
      <c r="H281" t="s">
        <v>747</v>
      </c>
      <c r="I281" t="s">
        <v>747</v>
      </c>
    </row>
    <row r="282" spans="1:9" ht="15">
      <c r="A282" t="s">
        <v>218</v>
      </c>
      <c r="B282" t="s">
        <v>734</v>
      </c>
      <c r="C282" t="s">
        <v>10</v>
      </c>
      <c r="D282">
        <v>6</v>
      </c>
      <c r="E282" t="s">
        <v>16</v>
      </c>
      <c r="G282" t="s">
        <v>745</v>
      </c>
      <c r="H282" t="s">
        <v>745</v>
      </c>
      <c r="I282" t="s">
        <v>745</v>
      </c>
    </row>
    <row r="283" spans="1:9" ht="15">
      <c r="A283" t="s">
        <v>219</v>
      </c>
      <c r="B283" t="s">
        <v>735</v>
      </c>
      <c r="C283" t="s">
        <v>10</v>
      </c>
      <c r="D283">
        <v>5</v>
      </c>
      <c r="E283" t="s">
        <v>16</v>
      </c>
      <c r="G283" t="s">
        <v>744</v>
      </c>
      <c r="H283" t="s">
        <v>745</v>
      </c>
      <c r="I283" t="s">
        <v>745</v>
      </c>
    </row>
    <row r="284" spans="1:9" ht="15">
      <c r="A284" t="s">
        <v>220</v>
      </c>
      <c r="B284" t="s">
        <v>736</v>
      </c>
      <c r="C284" t="s">
        <v>10</v>
      </c>
      <c r="D284">
        <v>6</v>
      </c>
      <c r="E284" t="s">
        <v>16</v>
      </c>
      <c r="G284" t="s">
        <v>744</v>
      </c>
      <c r="H284" t="s">
        <v>744</v>
      </c>
      <c r="I284" t="s">
        <v>744</v>
      </c>
    </row>
    <row r="285" spans="1:9" ht="15">
      <c r="A285" t="s">
        <v>221</v>
      </c>
      <c r="B285" t="s">
        <v>737</v>
      </c>
      <c r="C285" t="s">
        <v>10</v>
      </c>
      <c r="D285">
        <v>4</v>
      </c>
      <c r="E285" t="s">
        <v>24</v>
      </c>
      <c r="G285" t="s">
        <v>746</v>
      </c>
      <c r="H285" t="s">
        <v>744</v>
      </c>
      <c r="I285" t="s">
        <v>744</v>
      </c>
    </row>
    <row r="286" spans="1:9" ht="15">
      <c r="A286" t="s">
        <v>463</v>
      </c>
      <c r="B286" t="s">
        <v>738</v>
      </c>
      <c r="C286" t="s">
        <v>10</v>
      </c>
      <c r="D286">
        <v>5</v>
      </c>
      <c r="E286" t="s">
        <v>24</v>
      </c>
      <c r="G286" t="s">
        <v>744</v>
      </c>
      <c r="H286" t="s">
        <v>744</v>
      </c>
      <c r="I286" t="s">
        <v>745</v>
      </c>
    </row>
    <row r="287" spans="1:9" ht="15">
      <c r="A287" t="s">
        <v>222</v>
      </c>
      <c r="B287" t="s">
        <v>739</v>
      </c>
      <c r="C287" t="s">
        <v>10</v>
      </c>
      <c r="D287">
        <v>2</v>
      </c>
      <c r="E287" t="s">
        <v>63</v>
      </c>
      <c r="G287" t="s">
        <v>744</v>
      </c>
      <c r="H287" t="s">
        <v>745</v>
      </c>
      <c r="I287" t="s">
        <v>744</v>
      </c>
    </row>
    <row r="288" spans="1:9" ht="15">
      <c r="A288" t="s">
        <v>223</v>
      </c>
      <c r="B288" t="s">
        <v>740</v>
      </c>
      <c r="C288" t="s">
        <v>10</v>
      </c>
      <c r="D288">
        <v>5</v>
      </c>
      <c r="E288" t="s">
        <v>40</v>
      </c>
      <c r="G288" t="s">
        <v>747</v>
      </c>
      <c r="H288" t="s">
        <v>747</v>
      </c>
      <c r="I288" t="s">
        <v>747</v>
      </c>
    </row>
    <row r="289" spans="1:9" ht="15">
      <c r="A289" t="s">
        <v>224</v>
      </c>
      <c r="B289" t="s">
        <v>741</v>
      </c>
      <c r="C289" t="s">
        <v>10</v>
      </c>
      <c r="D289">
        <v>0</v>
      </c>
      <c r="E289" t="s">
        <v>16</v>
      </c>
      <c r="G289" t="s">
        <v>744</v>
      </c>
      <c r="H289" t="s">
        <v>744</v>
      </c>
      <c r="I289" t="s">
        <v>744</v>
      </c>
    </row>
    <row r="290" spans="1:9" ht="15">
      <c r="A290" t="s">
        <v>3</v>
      </c>
      <c r="B290" t="s">
        <v>742</v>
      </c>
      <c r="C290" t="s">
        <v>10</v>
      </c>
      <c r="D290">
        <v>8</v>
      </c>
      <c r="E290" t="s">
        <v>16</v>
      </c>
      <c r="G290" t="s">
        <v>747</v>
      </c>
      <c r="H290" t="s">
        <v>747</v>
      </c>
      <c r="I290" t="s">
        <v>747</v>
      </c>
    </row>
    <row r="291" spans="1:9" ht="15">
      <c r="A291" t="s">
        <v>225</v>
      </c>
      <c r="B291" t="s">
        <v>743</v>
      </c>
      <c r="C291" t="s">
        <v>10</v>
      </c>
      <c r="D291">
        <v>6</v>
      </c>
      <c r="E291" t="s">
        <v>16</v>
      </c>
      <c r="G291" t="s">
        <v>744</v>
      </c>
      <c r="H291" t="s">
        <v>744</v>
      </c>
      <c r="I291" t="s">
        <v>744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C9"/>
  <sheetViews>
    <sheetView zoomScalePageLayoutView="0" workbookViewId="0" topLeftCell="A1">
      <selection activeCell="A1" sqref="A1"/>
    </sheetView>
  </sheetViews>
  <sheetFormatPr defaultColWidth="9.140625" defaultRowHeight="15"/>
  <cols>
    <col min="2" max="2" width="10.00390625" style="0" customWidth="1"/>
  </cols>
  <sheetData>
    <row r="2" spans="1:3" ht="45.75" thickBot="1">
      <c r="A2" s="1" t="s">
        <v>230</v>
      </c>
      <c r="B2" s="1" t="s">
        <v>236</v>
      </c>
      <c r="C2" s="2" t="s">
        <v>237</v>
      </c>
    </row>
    <row r="3" spans="1:3" ht="15.75" thickTop="1">
      <c r="A3" s="4">
        <v>1</v>
      </c>
      <c r="B3" s="5" t="s">
        <v>244</v>
      </c>
      <c r="C3" s="6">
        <v>0.5</v>
      </c>
    </row>
    <row r="4" spans="1:3" ht="15">
      <c r="A4" s="3">
        <v>2</v>
      </c>
      <c r="B4" t="s">
        <v>243</v>
      </c>
      <c r="C4" s="7">
        <v>3</v>
      </c>
    </row>
    <row r="5" spans="1:3" ht="15">
      <c r="A5" s="3">
        <v>3</v>
      </c>
      <c r="B5" t="s">
        <v>242</v>
      </c>
      <c r="C5" s="7">
        <v>15</v>
      </c>
    </row>
    <row r="6" spans="1:3" ht="15">
      <c r="A6" s="3">
        <v>4</v>
      </c>
      <c r="B6" t="s">
        <v>241</v>
      </c>
      <c r="C6" s="7">
        <v>37.5</v>
      </c>
    </row>
    <row r="7" spans="1:3" ht="15">
      <c r="A7" s="3">
        <v>5</v>
      </c>
      <c r="B7" t="s">
        <v>240</v>
      </c>
      <c r="C7" s="7">
        <v>62.5</v>
      </c>
    </row>
    <row r="8" spans="1:3" ht="15">
      <c r="A8" s="3">
        <v>6</v>
      </c>
      <c r="B8" t="s">
        <v>239</v>
      </c>
      <c r="C8" s="7">
        <v>85</v>
      </c>
    </row>
    <row r="9" spans="1:3" ht="15">
      <c r="A9" s="3">
        <v>7</v>
      </c>
      <c r="B9" t="s">
        <v>238</v>
      </c>
      <c r="C9" s="7">
        <v>97.5</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Rapid FQA Calculator- Biological Monitoring form</dc:title>
  <dc:subject>This Rapid FQA calculator is for external users to download enter their own data and compute results.</dc:subject>
  <dc:creator>Minnesota Pollution Control Agency - Michael Bourdaghs (Gail Skowronek)</dc:creator>
  <cp:keywords>Minnesota Pollution Control Agency,water quality,biological monitoring unit,rapid FQA data</cp:keywords>
  <dc:description>The form will not be returned to the PCA - it is for the users personal use to enter their own data and compute results. Since they are not returned - no OnBase Doc Type needed. Color allowed as exception ensure user knows where to input their data. Protected for data.</dc:description>
  <cp:lastModifiedBy>Gail Skowronek</cp:lastModifiedBy>
  <cp:lastPrinted>2014-04-30T17:50:28Z</cp:lastPrinted>
  <dcterms:created xsi:type="dcterms:W3CDTF">2011-11-22T21:19:49Z</dcterms:created>
  <dcterms:modified xsi:type="dcterms:W3CDTF">2014-05-08T12:44:06Z</dcterms:modified>
  <cp:category>water quality,biological monitoring unit</cp:category>
  <cp:version/>
  <cp:contentType/>
  <cp:contentStatus/>
</cp:coreProperties>
</file>