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Egnyte\Shared\EPR Folder\MN\Debit Tool\"/>
    </mc:Choice>
  </mc:AlternateContent>
  <xr:revisionPtr revIDLastSave="0" documentId="13_ncr:1_{79AE3772-A7B5-471A-B842-9A9BDA8C2D2B}" xr6:coauthVersionLast="43" xr6:coauthVersionMax="43" xr10:uidLastSave="{00000000-0000-0000-0000-000000000000}"/>
  <bookViews>
    <workbookView xWindow="-28920" yWindow="-120" windowWidth="29040" windowHeight="15840" xr2:uid="{791CB9DE-DE9F-4116-AB09-4EED8B93D063}"/>
  </bookViews>
  <sheets>
    <sheet name="Project Assessment" sheetId="10" r:id="rId1"/>
    <sheet name="Debit Calculator" sheetId="12" r:id="rId2"/>
    <sheet name="Measurement Selection Guide" sheetId="14" r:id="rId3"/>
    <sheet name="Existing Conditions" sheetId="2" r:id="rId4"/>
    <sheet name="Proposed Conditions" sheetId="17" r:id="rId5"/>
    <sheet name="Reference Standards" sheetId="1" state="hidden" r:id="rId6"/>
    <sheet name="Pull Down Notes" sheetId="3" state="hidden" r:id="rId7"/>
  </sheets>
  <definedNames>
    <definedName name="BedMaterial">'Pull Down Notes'!$B$14:$B$20</definedName>
    <definedName name="BedType" localSheetId="4">'Pull Down Notes'!#REF!</definedName>
    <definedName name="BedType">'Pull Down Notes'!#REF!</definedName>
    <definedName name="BEHI.NBS">'Pull Down Notes'!$B$28:$B$57</definedName>
    <definedName name="CatchmentAssessment" localSheetId="4">'Pull Down Notes'!#REF!</definedName>
    <definedName name="CatchmentAssessment">'Pull Down Notes'!#REF!</definedName>
    <definedName name="CatchmentAssessmentQuat" localSheetId="4">'Pull Down Notes'!#REF!</definedName>
    <definedName name="CatchmentAssessmentQuat">'Pull Down Notes'!#REF!</definedName>
    <definedName name="DrainageArea" localSheetId="4">'Pull Down Notes'!#REF!</definedName>
    <definedName name="DrainageArea">'Pull Down Notes'!#REF!</definedName>
    <definedName name="Flow.Type" localSheetId="4">'Pull Down Notes'!#REF!</definedName>
    <definedName name="Flow.Type">'Pull Down Notes'!#REF!</definedName>
    <definedName name="Level" localSheetId="4">'Pull Down Notes'!#REF!</definedName>
    <definedName name="Level">'Pull Down Notes'!#REF!</definedName>
    <definedName name="_xlnm.Print_Area" localSheetId="1">'Debit Calculator'!$A$1:$N$23</definedName>
    <definedName name="_xlnm.Print_Area" localSheetId="2">'Measurement Selection Guide'!$A$1:$D$32</definedName>
    <definedName name="_xlnm.Print_Area" localSheetId="0">'Project Assessment'!$A$1:$H$38</definedName>
    <definedName name="ProgramGoals" localSheetId="4">'Pull Down Notes'!#REF!</definedName>
    <definedName name="ProgramGoals">'Pull Down Notes'!#REF!</definedName>
    <definedName name="Region" localSheetId="4">'Pull Down Notes'!#REF!</definedName>
    <definedName name="Region">'Pull Down Notes'!#REF!</definedName>
    <definedName name="RiverBasins" localSheetId="4">'Pull Down Notes'!#REF!</definedName>
    <definedName name="RiverBasins">'Pull Down Notes'!#REF!</definedName>
    <definedName name="StreamType">'Pull Down Notes'!$B$1:$B$11</definedName>
    <definedName name="WaterTypes" localSheetId="4">'Pull Down Notes'!#REF!</definedName>
    <definedName name="WaterTypes">'Pull Down Notes'!#REF!</definedName>
    <definedName name="Yes.No">'Pull Down Notes'!$B$60:$B$61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7" l="1"/>
  <c r="F52" i="17"/>
  <c r="F87" i="17"/>
  <c r="F122" i="17"/>
  <c r="F157" i="17"/>
  <c r="F192" i="17"/>
  <c r="F227" i="17"/>
  <c r="F262" i="17"/>
  <c r="F297" i="17"/>
  <c r="F332" i="17"/>
  <c r="F17" i="2"/>
  <c r="F52" i="2"/>
  <c r="F87" i="2"/>
  <c r="F122" i="2"/>
  <c r="F159" i="2"/>
  <c r="F157" i="2"/>
  <c r="F192" i="2"/>
  <c r="F227" i="2"/>
  <c r="F262" i="2"/>
  <c r="F297" i="2"/>
  <c r="F332" i="2"/>
  <c r="F331" i="2"/>
  <c r="F335" i="2"/>
  <c r="F300" i="2"/>
  <c r="F265" i="2"/>
  <c r="F230" i="2"/>
  <c r="F195" i="2"/>
  <c r="F160" i="2"/>
  <c r="F125" i="2"/>
  <c r="F90" i="2"/>
  <c r="F55" i="2"/>
  <c r="F20" i="2"/>
  <c r="F335" i="17"/>
  <c r="F300" i="17"/>
  <c r="F265" i="17"/>
  <c r="F230" i="17"/>
  <c r="F195" i="17"/>
  <c r="F160" i="17"/>
  <c r="F125" i="17"/>
  <c r="F90" i="17"/>
  <c r="F55" i="17"/>
  <c r="F20" i="17"/>
  <c r="F30" i="17"/>
  <c r="F65" i="17"/>
  <c r="F100" i="17"/>
  <c r="F135" i="17"/>
  <c r="F170" i="17"/>
  <c r="F205" i="17"/>
  <c r="F240" i="17"/>
  <c r="F275" i="17"/>
  <c r="F310" i="17"/>
  <c r="F345" i="17"/>
  <c r="F30" i="2"/>
  <c r="F65" i="2"/>
  <c r="F100" i="2"/>
  <c r="F135" i="2"/>
  <c r="F170" i="2"/>
  <c r="F205" i="2"/>
  <c r="F240" i="2"/>
  <c r="F275" i="2"/>
  <c r="F310" i="2"/>
  <c r="F345" i="2"/>
  <c r="F340" i="17"/>
  <c r="F305" i="17"/>
  <c r="F270" i="17"/>
  <c r="F235" i="17"/>
  <c r="F200" i="17"/>
  <c r="F165" i="17"/>
  <c r="F130" i="17"/>
  <c r="F95" i="17"/>
  <c r="F60" i="17"/>
  <c r="F25" i="17"/>
  <c r="F340" i="2"/>
  <c r="F305" i="2"/>
  <c r="F270" i="2"/>
  <c r="F235" i="2"/>
  <c r="F200" i="2"/>
  <c r="F165" i="2"/>
  <c r="F130" i="2"/>
  <c r="F95" i="2"/>
  <c r="F60" i="2"/>
  <c r="F25" i="2"/>
  <c r="F329" i="17"/>
  <c r="F294" i="17"/>
  <c r="F259" i="17"/>
  <c r="F224" i="17"/>
  <c r="F189" i="17"/>
  <c r="F154" i="17"/>
  <c r="F119" i="17"/>
  <c r="F84" i="17"/>
  <c r="F49" i="17"/>
  <c r="F14" i="17"/>
  <c r="F329" i="2"/>
  <c r="F294" i="2"/>
  <c r="F259" i="2"/>
  <c r="F224" i="2"/>
  <c r="F189" i="2"/>
  <c r="F154" i="2"/>
  <c r="F119" i="2"/>
  <c r="F84" i="2"/>
  <c r="F49" i="2"/>
  <c r="F14" i="2"/>
  <c r="F346" i="17"/>
  <c r="F311" i="17"/>
  <c r="F276" i="17"/>
  <c r="F241" i="17"/>
  <c r="F206" i="17"/>
  <c r="F171" i="17"/>
  <c r="F136" i="17"/>
  <c r="F101" i="17"/>
  <c r="F66" i="17"/>
  <c r="F31" i="17"/>
  <c r="F346" i="2"/>
  <c r="F311" i="2"/>
  <c r="F276" i="2"/>
  <c r="F241" i="2"/>
  <c r="F206" i="2"/>
  <c r="F171" i="2"/>
  <c r="F136" i="2"/>
  <c r="F101" i="2"/>
  <c r="F66" i="2"/>
  <c r="F31" i="2"/>
  <c r="F29" i="2"/>
  <c r="H8" i="12" l="1"/>
  <c r="H9" i="12"/>
  <c r="H10" i="12"/>
  <c r="H11" i="12"/>
  <c r="H12" i="12"/>
  <c r="H13" i="12"/>
  <c r="H14" i="12"/>
  <c r="H15" i="12"/>
  <c r="H16" i="12"/>
  <c r="F348" i="2" l="1"/>
  <c r="F347" i="2"/>
  <c r="F344" i="2"/>
  <c r="F313" i="2"/>
  <c r="F312" i="2"/>
  <c r="F309" i="2"/>
  <c r="F278" i="2"/>
  <c r="F277" i="2"/>
  <c r="F274" i="2"/>
  <c r="F243" i="2"/>
  <c r="G243" i="2" s="1"/>
  <c r="F242" i="2"/>
  <c r="G242" i="2" s="1"/>
  <c r="G240" i="2"/>
  <c r="F239" i="2"/>
  <c r="G239" i="2" s="1"/>
  <c r="F208" i="2"/>
  <c r="G208" i="2" s="1"/>
  <c r="F207" i="2"/>
  <c r="G207" i="2" s="1"/>
  <c r="G205" i="2"/>
  <c r="F204" i="2"/>
  <c r="G204" i="2" s="1"/>
  <c r="F173" i="2"/>
  <c r="G173" i="2" s="1"/>
  <c r="F172" i="2"/>
  <c r="G172" i="2" s="1"/>
  <c r="G170" i="2"/>
  <c r="F169" i="2"/>
  <c r="G169" i="2" s="1"/>
  <c r="F138" i="2"/>
  <c r="G138" i="2" s="1"/>
  <c r="F137" i="2"/>
  <c r="G137" i="2" s="1"/>
  <c r="G135" i="2"/>
  <c r="F134" i="2"/>
  <c r="G134" i="2" s="1"/>
  <c r="F103" i="2"/>
  <c r="G103" i="2" s="1"/>
  <c r="F102" i="2"/>
  <c r="G102" i="2" s="1"/>
  <c r="G100" i="2"/>
  <c r="F99" i="2"/>
  <c r="G99" i="2" s="1"/>
  <c r="F68" i="2"/>
  <c r="G68" i="2" s="1"/>
  <c r="F67" i="2"/>
  <c r="G67" i="2" s="1"/>
  <c r="G65" i="2"/>
  <c r="F64" i="2"/>
  <c r="G64" i="2" s="1"/>
  <c r="F33" i="2"/>
  <c r="F32" i="2"/>
  <c r="G66" i="2"/>
  <c r="G101" i="2"/>
  <c r="G136" i="2"/>
  <c r="G171" i="2"/>
  <c r="G206" i="2"/>
  <c r="G241" i="2"/>
  <c r="F348" i="17"/>
  <c r="F347" i="17"/>
  <c r="F344" i="17"/>
  <c r="F313" i="17"/>
  <c r="F312" i="17"/>
  <c r="F309" i="17"/>
  <c r="F278" i="17"/>
  <c r="F277" i="17"/>
  <c r="F274" i="17"/>
  <c r="F243" i="17"/>
  <c r="F242" i="17"/>
  <c r="F239" i="17"/>
  <c r="F208" i="17"/>
  <c r="F207" i="17"/>
  <c r="F204" i="17"/>
  <c r="F173" i="17"/>
  <c r="F172" i="17"/>
  <c r="F169" i="17"/>
  <c r="F138" i="17"/>
  <c r="F137" i="17"/>
  <c r="F134" i="17"/>
  <c r="F103" i="17"/>
  <c r="F102" i="17"/>
  <c r="F99" i="17"/>
  <c r="F68" i="17"/>
  <c r="F67" i="17"/>
  <c r="F64" i="17"/>
  <c r="F33" i="17"/>
  <c r="F32" i="17"/>
  <c r="F29" i="17"/>
  <c r="F10" i="17"/>
  <c r="F296" i="2" l="1"/>
  <c r="F261" i="2"/>
  <c r="F226" i="2"/>
  <c r="F191" i="2"/>
  <c r="F156" i="2"/>
  <c r="F121" i="2"/>
  <c r="F86" i="2"/>
  <c r="F51" i="2"/>
  <c r="F16" i="2"/>
  <c r="F226" i="17"/>
  <c r="F261" i="17"/>
  <c r="F296" i="17"/>
  <c r="F331" i="17"/>
  <c r="F16" i="17"/>
  <c r="F191" i="17"/>
  <c r="F156" i="17"/>
  <c r="F121" i="17"/>
  <c r="F86" i="17"/>
  <c r="F51" i="17"/>
  <c r="H7" i="12" l="1"/>
  <c r="A20" i="12" l="1"/>
  <c r="A19" i="12"/>
  <c r="C36" i="12"/>
  <c r="C35" i="12"/>
  <c r="C34" i="12"/>
  <c r="C33" i="12"/>
  <c r="C32" i="12"/>
  <c r="C31" i="12"/>
  <c r="C30" i="12"/>
  <c r="C29" i="12"/>
  <c r="C28" i="12"/>
  <c r="C27" i="12"/>
  <c r="F343" i="2" l="1"/>
  <c r="F308" i="2"/>
  <c r="F273" i="2"/>
  <c r="F238" i="2"/>
  <c r="F203" i="2"/>
  <c r="F168" i="2"/>
  <c r="F133" i="2"/>
  <c r="F98" i="2"/>
  <c r="F63" i="2"/>
  <c r="F28" i="2"/>
  <c r="F343" i="17"/>
  <c r="F308" i="17"/>
  <c r="F273" i="17"/>
  <c r="F238" i="17"/>
  <c r="F203" i="17"/>
  <c r="F168" i="17"/>
  <c r="F133" i="17"/>
  <c r="F98" i="17"/>
  <c r="F63" i="17"/>
  <c r="F28" i="17"/>
  <c r="F339" i="2" l="1"/>
  <c r="F338" i="2"/>
  <c r="F337" i="2"/>
  <c r="F336" i="2"/>
  <c r="F304" i="2"/>
  <c r="F303" i="2"/>
  <c r="F302" i="2"/>
  <c r="F301" i="2"/>
  <c r="F269" i="2"/>
  <c r="F268" i="2"/>
  <c r="F267" i="2"/>
  <c r="F266" i="2"/>
  <c r="F234" i="2"/>
  <c r="F233" i="2"/>
  <c r="F232" i="2"/>
  <c r="F231" i="2"/>
  <c r="F199" i="2"/>
  <c r="F198" i="2"/>
  <c r="F197" i="2"/>
  <c r="F196" i="2"/>
  <c r="F164" i="2"/>
  <c r="F163" i="2"/>
  <c r="F162" i="2"/>
  <c r="F161" i="2"/>
  <c r="F129" i="2"/>
  <c r="F128" i="2"/>
  <c r="F127" i="2"/>
  <c r="F126" i="2"/>
  <c r="F94" i="2"/>
  <c r="F93" i="2"/>
  <c r="F92" i="2"/>
  <c r="F91" i="2"/>
  <c r="F59" i="2"/>
  <c r="F58" i="2"/>
  <c r="F57" i="2"/>
  <c r="F56" i="2"/>
  <c r="F23" i="2"/>
  <c r="F155" i="2" l="1"/>
  <c r="F158" i="2"/>
  <c r="G348" i="17" l="1"/>
  <c r="G347" i="17"/>
  <c r="G346" i="17"/>
  <c r="G345" i="17"/>
  <c r="G344" i="17"/>
  <c r="F342" i="17"/>
  <c r="F341" i="17"/>
  <c r="F339" i="17"/>
  <c r="F338" i="17"/>
  <c r="F337" i="17"/>
  <c r="F336" i="17"/>
  <c r="G335" i="17"/>
  <c r="F334" i="17"/>
  <c r="F333" i="17"/>
  <c r="F330" i="17"/>
  <c r="G330" i="17" s="1"/>
  <c r="F328" i="17"/>
  <c r="F327" i="17"/>
  <c r="F326" i="17"/>
  <c r="F325" i="17"/>
  <c r="G325" i="17" s="1"/>
  <c r="H325" i="17" s="1"/>
  <c r="G313" i="17"/>
  <c r="G312" i="17"/>
  <c r="G311" i="17"/>
  <c r="G310" i="17"/>
  <c r="G309" i="17"/>
  <c r="F307" i="17"/>
  <c r="F306" i="17"/>
  <c r="F304" i="17"/>
  <c r="F303" i="17"/>
  <c r="F302" i="17"/>
  <c r="F301" i="17"/>
  <c r="G300" i="17"/>
  <c r="F299" i="17"/>
  <c r="F298" i="17"/>
  <c r="G297" i="17"/>
  <c r="F295" i="17"/>
  <c r="G295" i="17" s="1"/>
  <c r="F293" i="17"/>
  <c r="F292" i="17"/>
  <c r="F291" i="17"/>
  <c r="F290" i="17"/>
  <c r="G278" i="17"/>
  <c r="G277" i="17"/>
  <c r="G276" i="17"/>
  <c r="G275" i="17"/>
  <c r="G274" i="17"/>
  <c r="F272" i="17"/>
  <c r="F271" i="17"/>
  <c r="F269" i="17"/>
  <c r="F268" i="17"/>
  <c r="F267" i="17"/>
  <c r="F266" i="17"/>
  <c r="G265" i="17"/>
  <c r="F264" i="17"/>
  <c r="F263" i="17"/>
  <c r="G262" i="17"/>
  <c r="F260" i="17"/>
  <c r="G260" i="17" s="1"/>
  <c r="F258" i="17"/>
  <c r="G258" i="17" s="1"/>
  <c r="H258" i="17" s="1"/>
  <c r="I258" i="17" s="1"/>
  <c r="F257" i="17"/>
  <c r="F256" i="17"/>
  <c r="F255" i="17"/>
  <c r="G243" i="17"/>
  <c r="G242" i="17"/>
  <c r="G241" i="17"/>
  <c r="G240" i="17"/>
  <c r="G239" i="17"/>
  <c r="F237" i="17"/>
  <c r="F236" i="17"/>
  <c r="F234" i="17"/>
  <c r="F233" i="17"/>
  <c r="F232" i="17"/>
  <c r="F231" i="17"/>
  <c r="G230" i="17"/>
  <c r="F229" i="17"/>
  <c r="F228" i="17"/>
  <c r="F225" i="17"/>
  <c r="G225" i="17" s="1"/>
  <c r="F223" i="17"/>
  <c r="F222" i="17"/>
  <c r="F221" i="17"/>
  <c r="F220" i="17"/>
  <c r="G208" i="17"/>
  <c r="G207" i="17"/>
  <c r="G206" i="17"/>
  <c r="G205" i="17"/>
  <c r="G204" i="17"/>
  <c r="F202" i="17"/>
  <c r="F201" i="17"/>
  <c r="F199" i="17"/>
  <c r="F198" i="17"/>
  <c r="F197" i="17"/>
  <c r="F196" i="17"/>
  <c r="G195" i="17"/>
  <c r="F194" i="17"/>
  <c r="F193" i="17"/>
  <c r="F190" i="17"/>
  <c r="G190" i="17" s="1"/>
  <c r="F188" i="17"/>
  <c r="G188" i="17" s="1"/>
  <c r="H188" i="17" s="1"/>
  <c r="I188" i="17" s="1"/>
  <c r="F187" i="17"/>
  <c r="F186" i="17"/>
  <c r="F185" i="17"/>
  <c r="G173" i="17"/>
  <c r="G172" i="17"/>
  <c r="G171" i="17"/>
  <c r="G170" i="17"/>
  <c r="G169" i="17"/>
  <c r="F167" i="17"/>
  <c r="F166" i="17"/>
  <c r="F164" i="17"/>
  <c r="F163" i="17"/>
  <c r="F162" i="17"/>
  <c r="F161" i="17"/>
  <c r="G160" i="17"/>
  <c r="F159" i="17"/>
  <c r="F158" i="17"/>
  <c r="F155" i="17"/>
  <c r="G155" i="17" s="1"/>
  <c r="F153" i="17"/>
  <c r="F152" i="17"/>
  <c r="F151" i="17"/>
  <c r="F150" i="17"/>
  <c r="G138" i="17"/>
  <c r="G137" i="17"/>
  <c r="H137" i="17" s="1"/>
  <c r="I137" i="17" s="1"/>
  <c r="G136" i="17"/>
  <c r="G135" i="17"/>
  <c r="G134" i="17"/>
  <c r="F132" i="17"/>
  <c r="F131" i="17"/>
  <c r="F129" i="17"/>
  <c r="F128" i="17"/>
  <c r="F127" i="17"/>
  <c r="F126" i="17"/>
  <c r="G125" i="17"/>
  <c r="F124" i="17"/>
  <c r="F123" i="17"/>
  <c r="F120" i="17"/>
  <c r="G120" i="17" s="1"/>
  <c r="F118" i="17"/>
  <c r="F117" i="17"/>
  <c r="F116" i="17"/>
  <c r="F115" i="17"/>
  <c r="G103" i="17"/>
  <c r="G102" i="17"/>
  <c r="G101" i="17"/>
  <c r="G100" i="17"/>
  <c r="G99" i="17"/>
  <c r="F97" i="17"/>
  <c r="F96" i="17"/>
  <c r="F94" i="17"/>
  <c r="F93" i="17"/>
  <c r="F92" i="17"/>
  <c r="F91" i="17"/>
  <c r="G90" i="17"/>
  <c r="F89" i="17"/>
  <c r="F88" i="17"/>
  <c r="F85" i="17"/>
  <c r="F83" i="17"/>
  <c r="F82" i="17"/>
  <c r="F81" i="17"/>
  <c r="F80" i="17"/>
  <c r="G68" i="17"/>
  <c r="G67" i="17"/>
  <c r="G66" i="17"/>
  <c r="G65" i="17"/>
  <c r="G64" i="17"/>
  <c r="F62" i="17"/>
  <c r="F61" i="17"/>
  <c r="F59" i="17"/>
  <c r="F58" i="17"/>
  <c r="F57" i="17"/>
  <c r="F56" i="17"/>
  <c r="G55" i="17"/>
  <c r="F54" i="17"/>
  <c r="F53" i="17"/>
  <c r="F50" i="17"/>
  <c r="F48" i="17"/>
  <c r="G48" i="17" s="1"/>
  <c r="H48" i="17" s="1"/>
  <c r="I48" i="17" s="1"/>
  <c r="F47" i="17"/>
  <c r="F46" i="17"/>
  <c r="F45" i="17"/>
  <c r="G33" i="17"/>
  <c r="G32" i="17"/>
  <c r="G31" i="17"/>
  <c r="G30" i="17"/>
  <c r="G29" i="17"/>
  <c r="F27" i="17"/>
  <c r="F26" i="17"/>
  <c r="F24" i="17"/>
  <c r="F23" i="17"/>
  <c r="F22" i="17"/>
  <c r="F21" i="17"/>
  <c r="G20" i="17"/>
  <c r="F19" i="17"/>
  <c r="F18" i="17"/>
  <c r="F15" i="17"/>
  <c r="F13" i="17"/>
  <c r="F12" i="17"/>
  <c r="F11" i="17"/>
  <c r="G270" i="17" l="1"/>
  <c r="G196" i="17"/>
  <c r="G83" i="17"/>
  <c r="H83" i="17" s="1"/>
  <c r="I83" i="17" s="1"/>
  <c r="G157" i="17"/>
  <c r="G223" i="17"/>
  <c r="H223" i="17" s="1"/>
  <c r="I223" i="17" s="1"/>
  <c r="G122" i="17"/>
  <c r="G130" i="17"/>
  <c r="G150" i="17"/>
  <c r="H150" i="17" s="1"/>
  <c r="I150" i="17" s="1"/>
  <c r="G87" i="17"/>
  <c r="G95" i="17"/>
  <c r="G115" i="17"/>
  <c r="H115" i="17" s="1"/>
  <c r="G161" i="17"/>
  <c r="H207" i="17"/>
  <c r="I207" i="17" s="1"/>
  <c r="G227" i="17"/>
  <c r="G235" i="17"/>
  <c r="G255" i="17"/>
  <c r="H255" i="17" s="1"/>
  <c r="I255" i="17" s="1"/>
  <c r="H347" i="17"/>
  <c r="I347" i="17" s="1"/>
  <c r="G52" i="17"/>
  <c r="G80" i="17"/>
  <c r="H80" i="17" s="1"/>
  <c r="I80" i="17" s="1"/>
  <c r="H134" i="17"/>
  <c r="I134" i="17" s="1"/>
  <c r="G293" i="17"/>
  <c r="H293" i="17" s="1"/>
  <c r="I293" i="17" s="1"/>
  <c r="H99" i="17"/>
  <c r="I99" i="17" s="1"/>
  <c r="G126" i="17"/>
  <c r="H172" i="17"/>
  <c r="I172" i="17" s="1"/>
  <c r="G200" i="17"/>
  <c r="G220" i="17"/>
  <c r="H220" i="17" s="1"/>
  <c r="I220" i="17" s="1"/>
  <c r="G91" i="17"/>
  <c r="G266" i="17"/>
  <c r="H260" i="17" s="1"/>
  <c r="I260" i="17" s="1"/>
  <c r="G301" i="17"/>
  <c r="H102" i="17"/>
  <c r="I102" i="17" s="1"/>
  <c r="G165" i="17"/>
  <c r="G185" i="17"/>
  <c r="H185" i="17" s="1"/>
  <c r="I185" i="17" s="1"/>
  <c r="G231" i="17"/>
  <c r="G332" i="17"/>
  <c r="G336" i="17"/>
  <c r="G328" i="17"/>
  <c r="H328" i="17" s="1"/>
  <c r="I328" i="17" s="1"/>
  <c r="H312" i="17"/>
  <c r="I312" i="17" s="1"/>
  <c r="H239" i="17"/>
  <c r="I239" i="17" s="1"/>
  <c r="H204" i="17"/>
  <c r="I204" i="17" s="1"/>
  <c r="G17" i="17"/>
  <c r="G60" i="17"/>
  <c r="H32" i="17"/>
  <c r="I32" i="17" s="1"/>
  <c r="G45" i="17"/>
  <c r="H45" i="17" s="1"/>
  <c r="I45" i="17" s="1"/>
  <c r="G13" i="17"/>
  <c r="H13" i="17" s="1"/>
  <c r="I13" i="17" s="1"/>
  <c r="G21" i="17"/>
  <c r="G25" i="17"/>
  <c r="G305" i="17"/>
  <c r="G56" i="17"/>
  <c r="H67" i="17"/>
  <c r="I67" i="17" s="1"/>
  <c r="H169" i="17"/>
  <c r="I169" i="17" s="1"/>
  <c r="I115" i="17"/>
  <c r="H274" i="17"/>
  <c r="I274" i="17" s="1"/>
  <c r="H277" i="17"/>
  <c r="I277" i="17" s="1"/>
  <c r="G118" i="17"/>
  <c r="H118" i="17" s="1"/>
  <c r="I118" i="17" s="1"/>
  <c r="H309" i="17"/>
  <c r="I309" i="17" s="1"/>
  <c r="H344" i="17"/>
  <c r="I344" i="17" s="1"/>
  <c r="I325" i="17"/>
  <c r="G15" i="17"/>
  <c r="G192" i="17"/>
  <c r="H242" i="17"/>
  <c r="I242" i="17" s="1"/>
  <c r="G340" i="17"/>
  <c r="G10" i="17"/>
  <c r="H10" i="17" s="1"/>
  <c r="H29" i="17"/>
  <c r="I29" i="17" s="1"/>
  <c r="G50" i="17"/>
  <c r="H64" i="17"/>
  <c r="I64" i="17" s="1"/>
  <c r="G85" i="17"/>
  <c r="G153" i="17"/>
  <c r="H153" i="17" s="1"/>
  <c r="I153" i="17" s="1"/>
  <c r="G290" i="17"/>
  <c r="H290" i="17" s="1"/>
  <c r="A7" i="12"/>
  <c r="A8" i="12"/>
  <c r="A9" i="12"/>
  <c r="A10" i="12"/>
  <c r="A11" i="12"/>
  <c r="A12" i="12"/>
  <c r="A13" i="12"/>
  <c r="A14" i="12"/>
  <c r="A15" i="12"/>
  <c r="A16" i="12"/>
  <c r="F342" i="2"/>
  <c r="F341" i="2"/>
  <c r="F334" i="2"/>
  <c r="F333" i="2"/>
  <c r="F330" i="2"/>
  <c r="F328" i="2"/>
  <c r="F327" i="2"/>
  <c r="F326" i="2"/>
  <c r="F325" i="2"/>
  <c r="F307" i="2"/>
  <c r="F306" i="2"/>
  <c r="F299" i="2"/>
  <c r="F298" i="2"/>
  <c r="F295" i="2"/>
  <c r="F293" i="2"/>
  <c r="F292" i="2"/>
  <c r="F291" i="2"/>
  <c r="F290" i="2"/>
  <c r="F272" i="2"/>
  <c r="F271" i="2"/>
  <c r="F264" i="2"/>
  <c r="F263" i="2"/>
  <c r="F260" i="2"/>
  <c r="F258" i="2"/>
  <c r="F257" i="2"/>
  <c r="F256" i="2"/>
  <c r="F255" i="2"/>
  <c r="F237" i="2"/>
  <c r="F236" i="2"/>
  <c r="F229" i="2"/>
  <c r="F228" i="2"/>
  <c r="F225" i="2"/>
  <c r="F223" i="2"/>
  <c r="F222" i="2"/>
  <c r="F221" i="2"/>
  <c r="F220" i="2"/>
  <c r="F202" i="2"/>
  <c r="F201" i="2"/>
  <c r="F194" i="2"/>
  <c r="F193" i="2"/>
  <c r="F190" i="2"/>
  <c r="F188" i="2"/>
  <c r="F187" i="2"/>
  <c r="F186" i="2"/>
  <c r="F185" i="2"/>
  <c r="F167" i="2"/>
  <c r="F166" i="2"/>
  <c r="F153" i="2"/>
  <c r="F152" i="2"/>
  <c r="F151" i="2"/>
  <c r="F150" i="2"/>
  <c r="F132" i="2"/>
  <c r="F131" i="2"/>
  <c r="F124" i="2"/>
  <c r="F123" i="2"/>
  <c r="F120" i="2"/>
  <c r="F118" i="2"/>
  <c r="F117" i="2"/>
  <c r="F116" i="2"/>
  <c r="F115" i="2"/>
  <c r="F97" i="2"/>
  <c r="F96" i="2"/>
  <c r="F89" i="2"/>
  <c r="F88" i="2"/>
  <c r="F85" i="2"/>
  <c r="F83" i="2"/>
  <c r="F82" i="2"/>
  <c r="F81" i="2"/>
  <c r="F80" i="2"/>
  <c r="F62" i="2"/>
  <c r="F61" i="2"/>
  <c r="F54" i="2"/>
  <c r="F53" i="2"/>
  <c r="F50" i="2"/>
  <c r="F48" i="2"/>
  <c r="F47" i="2"/>
  <c r="F46" i="2"/>
  <c r="F45" i="2"/>
  <c r="F27" i="2"/>
  <c r="F26" i="2"/>
  <c r="F22" i="2"/>
  <c r="F21" i="2"/>
  <c r="F19" i="2"/>
  <c r="F18" i="2"/>
  <c r="F13" i="2"/>
  <c r="F10" i="2"/>
  <c r="F12" i="2"/>
  <c r="H120" i="17" l="1"/>
  <c r="I120" i="17" s="1"/>
  <c r="H190" i="17"/>
  <c r="I190" i="17" s="1"/>
  <c r="H155" i="17"/>
  <c r="I155" i="17" s="1"/>
  <c r="H85" i="17"/>
  <c r="I85" i="17" s="1"/>
  <c r="H330" i="17"/>
  <c r="I330" i="17" s="1"/>
  <c r="H225" i="17"/>
  <c r="I225" i="17" s="1"/>
  <c r="H295" i="17"/>
  <c r="I295" i="17" s="1"/>
  <c r="H50" i="17"/>
  <c r="I50" i="17" s="1"/>
  <c r="H15" i="17"/>
  <c r="I15" i="17" s="1"/>
  <c r="J185" i="17"/>
  <c r="D32" i="12" s="1"/>
  <c r="I290" i="17"/>
  <c r="J255" i="17"/>
  <c r="D34" i="12" s="1"/>
  <c r="I10" i="17"/>
  <c r="G348" i="2"/>
  <c r="G347" i="2"/>
  <c r="G346" i="2"/>
  <c r="G345" i="2"/>
  <c r="G344" i="2"/>
  <c r="G340" i="2"/>
  <c r="G336" i="2"/>
  <c r="G335" i="2"/>
  <c r="G332" i="2"/>
  <c r="G330" i="2"/>
  <c r="G328" i="2"/>
  <c r="H328" i="2" s="1"/>
  <c r="I328" i="2" s="1"/>
  <c r="G325" i="2"/>
  <c r="H325" i="2" s="1"/>
  <c r="G313" i="2"/>
  <c r="G312" i="2"/>
  <c r="G311" i="2"/>
  <c r="G310" i="2"/>
  <c r="G309" i="2"/>
  <c r="G300" i="2"/>
  <c r="G278" i="2"/>
  <c r="G277" i="2"/>
  <c r="G276" i="2"/>
  <c r="G275" i="2"/>
  <c r="G274" i="2"/>
  <c r="G265" i="2"/>
  <c r="G230" i="2"/>
  <c r="G195" i="2"/>
  <c r="G160" i="2"/>
  <c r="G125" i="2"/>
  <c r="G90" i="2"/>
  <c r="F11" i="2"/>
  <c r="G55" i="2"/>
  <c r="F15" i="2"/>
  <c r="G33" i="2"/>
  <c r="J115" i="17" l="1"/>
  <c r="D30" i="12" s="1"/>
  <c r="J220" i="17"/>
  <c r="D33" i="12" s="1"/>
  <c r="J150" i="17"/>
  <c r="D31" i="12" s="1"/>
  <c r="J80" i="17"/>
  <c r="D29" i="12" s="1"/>
  <c r="J325" i="17"/>
  <c r="D36" i="12" s="1"/>
  <c r="J290" i="17"/>
  <c r="D35" i="12" s="1"/>
  <c r="J45" i="17"/>
  <c r="D28" i="12" s="1"/>
  <c r="J10" i="17"/>
  <c r="D27" i="12" s="1"/>
  <c r="H344" i="2"/>
  <c r="I344" i="2" s="1"/>
  <c r="I325" i="2"/>
  <c r="H330" i="2"/>
  <c r="I330" i="2" s="1"/>
  <c r="H347" i="2"/>
  <c r="I347" i="2" s="1"/>
  <c r="G293" i="2"/>
  <c r="H293" i="2" s="1"/>
  <c r="I293" i="2" s="1"/>
  <c r="G297" i="2"/>
  <c r="G301" i="2"/>
  <c r="H309" i="2"/>
  <c r="I309" i="2" s="1"/>
  <c r="G290" i="2"/>
  <c r="H290" i="2" s="1"/>
  <c r="I290" i="2" s="1"/>
  <c r="G295" i="2"/>
  <c r="G305" i="2"/>
  <c r="H312" i="2"/>
  <c r="I312" i="2" s="1"/>
  <c r="H277" i="2"/>
  <c r="I277" i="2" s="1"/>
  <c r="G153" i="2"/>
  <c r="H153" i="2" s="1"/>
  <c r="I153" i="2" s="1"/>
  <c r="H169" i="2"/>
  <c r="I169" i="2" s="1"/>
  <c r="G188" i="2"/>
  <c r="H188" i="2" s="1"/>
  <c r="I188" i="2" s="1"/>
  <c r="G223" i="2"/>
  <c r="H223" i="2" s="1"/>
  <c r="I223" i="2" s="1"/>
  <c r="G258" i="2"/>
  <c r="H258" i="2" s="1"/>
  <c r="I258" i="2" s="1"/>
  <c r="G262" i="2"/>
  <c r="G260" i="2"/>
  <c r="G150" i="2"/>
  <c r="H150" i="2" s="1"/>
  <c r="I150" i="2" s="1"/>
  <c r="G185" i="2"/>
  <c r="H185" i="2" s="1"/>
  <c r="I185" i="2" s="1"/>
  <c r="G220" i="2"/>
  <c r="H220" i="2" s="1"/>
  <c r="I220" i="2" s="1"/>
  <c r="G255" i="2"/>
  <c r="H255" i="2" s="1"/>
  <c r="I255" i="2" s="1"/>
  <c r="H274" i="2"/>
  <c r="I274" i="2" s="1"/>
  <c r="G270" i="2"/>
  <c r="G161" i="2"/>
  <c r="G266" i="2"/>
  <c r="G225" i="2"/>
  <c r="G196" i="2"/>
  <c r="H204" i="2"/>
  <c r="I204" i="2" s="1"/>
  <c r="G231" i="2"/>
  <c r="H239" i="2"/>
  <c r="I239" i="2" s="1"/>
  <c r="H242" i="2"/>
  <c r="I242" i="2" s="1"/>
  <c r="G227" i="2"/>
  <c r="G235" i="2"/>
  <c r="H172" i="2"/>
  <c r="I172" i="2" s="1"/>
  <c r="H207" i="2"/>
  <c r="I207" i="2" s="1"/>
  <c r="G200" i="2"/>
  <c r="G190" i="2"/>
  <c r="G192" i="2"/>
  <c r="G155" i="2"/>
  <c r="G157" i="2"/>
  <c r="G165" i="2"/>
  <c r="G83" i="2"/>
  <c r="H83" i="2" s="1"/>
  <c r="I83" i="2" s="1"/>
  <c r="G118" i="2"/>
  <c r="H118" i="2" s="1"/>
  <c r="I118" i="2" s="1"/>
  <c r="G122" i="2"/>
  <c r="G80" i="2"/>
  <c r="H80" i="2" s="1"/>
  <c r="I80" i="2" s="1"/>
  <c r="G115" i="2"/>
  <c r="H115" i="2" s="1"/>
  <c r="I115" i="2" s="1"/>
  <c r="H137" i="2"/>
  <c r="I137" i="2" s="1"/>
  <c r="H134" i="2"/>
  <c r="I134" i="2" s="1"/>
  <c r="G130" i="2"/>
  <c r="G120" i="2"/>
  <c r="G126" i="2"/>
  <c r="G91" i="2"/>
  <c r="G85" i="2"/>
  <c r="H67" i="2"/>
  <c r="H102" i="2"/>
  <c r="I102" i="2" s="1"/>
  <c r="H99" i="2"/>
  <c r="G87" i="2"/>
  <c r="G95" i="2"/>
  <c r="H64" i="2"/>
  <c r="G56" i="2"/>
  <c r="G60" i="2"/>
  <c r="G52" i="2"/>
  <c r="G50" i="2"/>
  <c r="G48" i="2"/>
  <c r="H48" i="2" s="1"/>
  <c r="I48" i="2" s="1"/>
  <c r="G45" i="2"/>
  <c r="H45" i="2" s="1"/>
  <c r="J325" i="2" l="1"/>
  <c r="B36" i="12" s="1"/>
  <c r="H295" i="2"/>
  <c r="I295" i="2" s="1"/>
  <c r="H260" i="2"/>
  <c r="I260" i="2" s="1"/>
  <c r="H225" i="2"/>
  <c r="I225" i="2" s="1"/>
  <c r="H190" i="2"/>
  <c r="I190" i="2" s="1"/>
  <c r="H155" i="2"/>
  <c r="I155" i="2" s="1"/>
  <c r="H120" i="2"/>
  <c r="I120" i="2" s="1"/>
  <c r="H85" i="2"/>
  <c r="I85" i="2" s="1"/>
  <c r="I45" i="2"/>
  <c r="J290" i="2" l="1"/>
  <c r="B35" i="12" s="1"/>
  <c r="J255" i="2"/>
  <c r="B34" i="12" s="1"/>
  <c r="J220" i="2"/>
  <c r="B33" i="12" s="1"/>
  <c r="J150" i="2"/>
  <c r="B31" i="12" s="1"/>
  <c r="J185" i="2"/>
  <c r="B32" i="12" s="1"/>
  <c r="J115" i="2"/>
  <c r="B30" i="12" s="1"/>
  <c r="G32" i="2" l="1"/>
  <c r="G30" i="2"/>
  <c r="F24" i="2"/>
  <c r="G20" i="2"/>
  <c r="G21" i="2" l="1"/>
  <c r="G17" i="2"/>
  <c r="G15" i="2"/>
  <c r="G25" i="2"/>
  <c r="G10" i="2"/>
  <c r="T5" i="1"/>
  <c r="I4" i="1"/>
  <c r="B8" i="12" l="1"/>
  <c r="B9" i="12"/>
  <c r="B10" i="12"/>
  <c r="B11" i="12"/>
  <c r="B12" i="12"/>
  <c r="B13" i="12"/>
  <c r="B14" i="12"/>
  <c r="B15" i="12"/>
  <c r="B16" i="12"/>
  <c r="B7" i="12"/>
  <c r="A27" i="12" l="1"/>
  <c r="A28" i="12" l="1"/>
  <c r="A36" i="12" l="1"/>
  <c r="A35" i="12"/>
  <c r="A34" i="12"/>
  <c r="A33" i="12"/>
  <c r="A32" i="12"/>
  <c r="A31" i="12"/>
  <c r="A30" i="12"/>
  <c r="A29" i="12"/>
  <c r="I99" i="2" l="1"/>
  <c r="H50" i="2"/>
  <c r="I67" i="2"/>
  <c r="I64" i="2"/>
  <c r="I50" i="2" l="1"/>
  <c r="J45" i="2"/>
  <c r="B28" i="12" s="1"/>
  <c r="J80" i="2" l="1"/>
  <c r="B29" i="12" s="1"/>
  <c r="I8" i="12"/>
  <c r="I9" i="12"/>
  <c r="I10" i="12" l="1"/>
  <c r="I11" i="12"/>
  <c r="I12" i="12"/>
  <c r="I13" i="12"/>
  <c r="I14" i="12"/>
  <c r="I15" i="12"/>
  <c r="I16" i="12"/>
  <c r="G29" i="2" l="1"/>
  <c r="G31" i="2"/>
  <c r="G13" i="2"/>
  <c r="H13" i="2" s="1"/>
  <c r="I13" i="2" l="1"/>
  <c r="H29" i="2"/>
  <c r="H15" i="2" l="1"/>
  <c r="H32" i="2"/>
  <c r="I29" i="2"/>
  <c r="I32" i="2" l="1"/>
  <c r="I15" i="2"/>
  <c r="I7" i="12"/>
  <c r="H10" i="2"/>
  <c r="I17" i="12" l="1"/>
  <c r="F3" i="10" s="1"/>
  <c r="J10" i="2"/>
  <c r="B27" i="12" s="1"/>
  <c r="I10" i="2"/>
</calcChain>
</file>

<file path=xl/sharedStrings.xml><?xml version="1.0" encoding="utf-8"?>
<sst xmlns="http://schemas.openxmlformats.org/spreadsheetml/2006/main" count="1888" uniqueCount="314">
  <si>
    <t>Bank Height Ratio (BHR)</t>
  </si>
  <si>
    <t>Functional Category</t>
  </si>
  <si>
    <t>Function-Based Parameters</t>
  </si>
  <si>
    <t>Measurement Method</t>
  </si>
  <si>
    <t>Hydraulics</t>
  </si>
  <si>
    <t>Floodplain Connectivity</t>
  </si>
  <si>
    <t>Bank Height Ratio</t>
  </si>
  <si>
    <t>Entrenchment Ratio</t>
  </si>
  <si>
    <t>C</t>
  </si>
  <si>
    <t>E</t>
  </si>
  <si>
    <t>B</t>
  </si>
  <si>
    <t>Bc</t>
  </si>
  <si>
    <t>Field Value</t>
  </si>
  <si>
    <t>Index Value</t>
  </si>
  <si>
    <t>Roll Up Scoring</t>
  </si>
  <si>
    <t>Parameter</t>
  </si>
  <si>
    <t>Category</t>
  </si>
  <si>
    <t>A</t>
  </si>
  <si>
    <t>Sand</t>
  </si>
  <si>
    <t>Gravel</t>
  </si>
  <si>
    <t>LWD Index</t>
  </si>
  <si>
    <t>Geomorphology</t>
  </si>
  <si>
    <t>Large Woody Debris</t>
  </si>
  <si>
    <t>L/L</t>
  </si>
  <si>
    <t>L/M</t>
  </si>
  <si>
    <t>L/H</t>
  </si>
  <si>
    <t>L/VH</t>
  </si>
  <si>
    <t>M/VL</t>
  </si>
  <si>
    <t>M/L</t>
  </si>
  <si>
    <t>M/M</t>
  </si>
  <si>
    <t>M/H</t>
  </si>
  <si>
    <t>L/Ex</t>
  </si>
  <si>
    <t>H/L</t>
  </si>
  <si>
    <t>H/M</t>
  </si>
  <si>
    <t>H/H</t>
  </si>
  <si>
    <t>VH/VL</t>
  </si>
  <si>
    <t>Ex/VL</t>
  </si>
  <si>
    <t>H/Ex</t>
  </si>
  <si>
    <t>Ex/M</t>
  </si>
  <si>
    <t>Ex/H</t>
  </si>
  <si>
    <t>Ex/VH</t>
  </si>
  <si>
    <t>VH/VH</t>
  </si>
  <si>
    <t>Ex/Ex</t>
  </si>
  <si>
    <t>Dominant BEHI/NBS</t>
  </si>
  <si>
    <t>Riparian Vegetation</t>
  </si>
  <si>
    <t>Bed Form Diversity</t>
  </si>
  <si>
    <t>Pool Spacing Ratio</t>
  </si>
  <si>
    <t>Pool Depth Ratio</t>
  </si>
  <si>
    <t>EXISTING CONDITION ASSESSMENT</t>
  </si>
  <si>
    <t>Physicochemical</t>
  </si>
  <si>
    <t>Biology</t>
  </si>
  <si>
    <t>Hydrology</t>
  </si>
  <si>
    <t>Yes</t>
  </si>
  <si>
    <t>No</t>
  </si>
  <si>
    <t>Fish</t>
  </si>
  <si>
    <t>F</t>
  </si>
  <si>
    <t>G</t>
  </si>
  <si>
    <t>Percent Streambank Erosion (%)</t>
  </si>
  <si>
    <t>Gc</t>
  </si>
  <si>
    <t>M/Ex</t>
  </si>
  <si>
    <t>M/VH</t>
  </si>
  <si>
    <t>H/VL</t>
  </si>
  <si>
    <t>H/VH</t>
  </si>
  <si>
    <t>VH/L</t>
  </si>
  <si>
    <t>VH/M</t>
  </si>
  <si>
    <t>VH/H</t>
  </si>
  <si>
    <t>VH/Ex</t>
  </si>
  <si>
    <t>Ex/L</t>
  </si>
  <si>
    <t>Reach ID:</t>
  </si>
  <si>
    <t>Existing Stream Type:</t>
  </si>
  <si>
    <t>Bed Material Characterization</t>
  </si>
  <si>
    <t>a</t>
  </si>
  <si>
    <t>b</t>
  </si>
  <si>
    <t>NF</t>
  </si>
  <si>
    <t>c</t>
  </si>
  <si>
    <t>d</t>
  </si>
  <si>
    <t>NF &amp; FAR</t>
  </si>
  <si>
    <t>FAR&amp; NF</t>
  </si>
  <si>
    <t>Reach Runoff</t>
  </si>
  <si>
    <t>Version Last Updated</t>
  </si>
  <si>
    <t>Size Class Pebble Count Analyzer (p-value)</t>
  </si>
  <si>
    <t>Existing and Proposed Stream Types</t>
  </si>
  <si>
    <t>Proposed Bed Material</t>
  </si>
  <si>
    <t>BEHI/NBS Scores</t>
  </si>
  <si>
    <t>Yes/No</t>
  </si>
  <si>
    <t>Coefficients - Y = a * X + b</t>
  </si>
  <si>
    <t>Coefficients - Y = a * X^2 + b * X + c</t>
  </si>
  <si>
    <t>FAR</t>
  </si>
  <si>
    <t>Aggradation Ratio</t>
  </si>
  <si>
    <t>Rising Limb</t>
  </si>
  <si>
    <t>Falling Limb</t>
  </si>
  <si>
    <t xml:space="preserve">Aggradation Ratio </t>
  </si>
  <si>
    <t>Valley Type:</t>
  </si>
  <si>
    <t>Valley Type</t>
  </si>
  <si>
    <t>Unconfined Alluvial</t>
  </si>
  <si>
    <t>Confined Alluvial</t>
  </si>
  <si>
    <t>Colluvial</t>
  </si>
  <si>
    <t>Coefficients - Y = a * X^3 + b * X^2 + c * X + d</t>
  </si>
  <si>
    <t># LWD Pieces</t>
  </si>
  <si>
    <t># Pieces</t>
  </si>
  <si>
    <t>Contributing Agencies:</t>
  </si>
  <si>
    <t>U.S. Environmental Protection Agency</t>
  </si>
  <si>
    <t>Contractors:</t>
  </si>
  <si>
    <t>Large Woody Debris Index</t>
  </si>
  <si>
    <t>Percent Riffle (%)</t>
  </si>
  <si>
    <t>Macroinvertebrates</t>
  </si>
  <si>
    <t>Bedrock</t>
  </si>
  <si>
    <t>Boulders</t>
  </si>
  <si>
    <t>Cobble</t>
  </si>
  <si>
    <t>Silt/Clay</t>
  </si>
  <si>
    <t>ECS</t>
  </si>
  <si>
    <t>Proposed Length</t>
  </si>
  <si>
    <t>Impact Severity Tier</t>
  </si>
  <si>
    <t>Tier 0</t>
  </si>
  <si>
    <t>Impact Severity Tiers</t>
  </si>
  <si>
    <t>Impact Factors</t>
  </si>
  <si>
    <t>Percent Functional Loss</t>
  </si>
  <si>
    <t>Tier 1</t>
  </si>
  <si>
    <t>Tier 2</t>
  </si>
  <si>
    <t>Tier 3</t>
  </si>
  <si>
    <t>Tier 4</t>
  </si>
  <si>
    <t>Tier 5</t>
  </si>
  <si>
    <t>Users select values from a pull-down menu</t>
  </si>
  <si>
    <t>Users Input Values</t>
  </si>
  <si>
    <t xml:space="preserve">Coefficients - Y = a * X + b </t>
  </si>
  <si>
    <t>Percent Armoring (%)</t>
  </si>
  <si>
    <t>Lateral Migration</t>
  </si>
  <si>
    <t>Existing Condition Score</t>
  </si>
  <si>
    <t>Proposed Condition Score</t>
  </si>
  <si>
    <t>Change in
Functional Feet</t>
  </si>
  <si>
    <t>Impact 
Description</t>
  </si>
  <si>
    <t>Stream ID 
by Reach</t>
  </si>
  <si>
    <t>Existing Stream Length</t>
  </si>
  <si>
    <t>DEBIT TOOL TABLE</t>
  </si>
  <si>
    <t>Total Functional Loss (Debits in FF):</t>
  </si>
  <si>
    <t>Reference Stream Type:</t>
  </si>
  <si>
    <t>Upstream Latitude:</t>
  </si>
  <si>
    <t>Upstream Longitude:</t>
  </si>
  <si>
    <t>Downstream Latitude:</t>
  </si>
  <si>
    <t>Downstream Longitude:</t>
  </si>
  <si>
    <t>Project Name</t>
  </si>
  <si>
    <t>Total Debits
 (FF)</t>
  </si>
  <si>
    <t>Applicant</t>
  </si>
  <si>
    <r>
      <t xml:space="preserve">Project ID/Permit Number(s) 
</t>
    </r>
    <r>
      <rPr>
        <b/>
        <sz val="11"/>
        <color theme="1"/>
        <rFont val="Calibri"/>
        <family val="2"/>
        <scheme val="minor"/>
      </rPr>
      <t>(optional)</t>
    </r>
  </si>
  <si>
    <t>Date</t>
  </si>
  <si>
    <t>Project Description</t>
  </si>
  <si>
    <t>Stream ID By Reach</t>
  </si>
  <si>
    <t>Impact Description</t>
  </si>
  <si>
    <t>Latitude</t>
  </si>
  <si>
    <t>Longitude</t>
  </si>
  <si>
    <r>
      <rPr>
        <b/>
        <sz val="11"/>
        <rFont val="Calibri"/>
        <family val="2"/>
        <scheme val="minor"/>
      </rPr>
      <t>Lead Agency:</t>
    </r>
    <r>
      <rPr>
        <sz val="11"/>
        <rFont val="Calibri"/>
        <family val="2"/>
        <scheme val="minor"/>
      </rPr>
      <t xml:space="preserve"> U.S. Army Corps of Engineers, St. Paul District</t>
    </r>
  </si>
  <si>
    <t xml:space="preserve">Minnesota Board of Water and Soil Resources </t>
  </si>
  <si>
    <t>Minnesota Department of Natural Resources</t>
  </si>
  <si>
    <t xml:space="preserve">Minnesota Pollution Control Agency </t>
  </si>
  <si>
    <t>Ecosystem Planning and Restoration (EPR) through a contract with the U.S. Environmental</t>
  </si>
  <si>
    <t>Projection Agency (Contract No. EP-C-17-001).</t>
  </si>
  <si>
    <t>Stream Mechanics as a sub-contractor to EPR</t>
  </si>
  <si>
    <t>Minnesota SQT Debit Tool</t>
  </si>
  <si>
    <t>The Minnesota Stream Quantification Tool Credits:</t>
  </si>
  <si>
    <t xml:space="preserve">Scenarios </t>
  </si>
  <si>
    <t>Land Use Coefficient</t>
  </si>
  <si>
    <t>Required for all assessments, except when BMP MIDS is used.</t>
  </si>
  <si>
    <t>BMP MIDS Rv Coefficient</t>
  </si>
  <si>
    <t>Optional. Use where BMPs are proposed on adjacent drainage.</t>
  </si>
  <si>
    <t>Concentrated Flow Points / 1,000 feet</t>
  </si>
  <si>
    <t>Required for all assessments.</t>
  </si>
  <si>
    <t xml:space="preserve">Optional. Contact coordinating agency before including this parameter. </t>
  </si>
  <si>
    <t>Temperature</t>
  </si>
  <si>
    <t>Dissolved Oxygen</t>
  </si>
  <si>
    <t>Optional. Use where water quality standards are not being met and BMPs are proposed on adjacent drainage.</t>
  </si>
  <si>
    <t>Total Suspended Solids</t>
  </si>
  <si>
    <t>Optional for all partial restoration potential projects. 
Required for full restoration potential projects.</t>
  </si>
  <si>
    <t>Any optional metric may be required by the regulating agency on a case-by-case basis.</t>
  </si>
  <si>
    <t>Metric</t>
  </si>
  <si>
    <t>Summer Average (⁰C)</t>
  </si>
  <si>
    <t>DO (mg/L)</t>
  </si>
  <si>
    <t>TSS (mg/L)</t>
  </si>
  <si>
    <t>Macroinvertebrate IBI</t>
  </si>
  <si>
    <t>Fish IBI</t>
  </si>
  <si>
    <t>No. of LWD Pieces / 100 meters</t>
  </si>
  <si>
    <t>Riparian Buffer Width (%)</t>
  </si>
  <si>
    <t>Canopy Cover (%)</t>
  </si>
  <si>
    <t>Herbaceous Vegetation Cover (%)</t>
  </si>
  <si>
    <t>Required only if woody vegetation is determined to be a natural component of the riparian buffer.</t>
  </si>
  <si>
    <t>Ba</t>
  </si>
  <si>
    <t>Cb</t>
  </si>
  <si>
    <t>VL/VL</t>
  </si>
  <si>
    <t>VL/L</t>
  </si>
  <si>
    <t>VL/M</t>
  </si>
  <si>
    <t>VL/H</t>
  </si>
  <si>
    <t>VL/VH</t>
  </si>
  <si>
    <t>VL/Ex</t>
  </si>
  <si>
    <t>Use Class:</t>
  </si>
  <si>
    <t>Use Class</t>
  </si>
  <si>
    <t>2A</t>
  </si>
  <si>
    <t>2B</t>
  </si>
  <si>
    <t>2Bd</t>
  </si>
  <si>
    <t>2C</t>
  </si>
  <si>
    <t>River Nutrient Regions</t>
  </si>
  <si>
    <t>North</t>
  </si>
  <si>
    <t>Central</t>
  </si>
  <si>
    <t>South</t>
  </si>
  <si>
    <t>River Nutrient Regions:</t>
  </si>
  <si>
    <t>Proposed Bed Material:</t>
  </si>
  <si>
    <t>Macroinvertebrate IBI Class:</t>
  </si>
  <si>
    <t>Macro IBI Class</t>
  </si>
  <si>
    <t>Northern Forest Rivers</t>
  </si>
  <si>
    <t>Northern Forest Streams Riffle-run</t>
  </si>
  <si>
    <t>Northern Forest Streams Glide-pool</t>
  </si>
  <si>
    <t>Northern Coldwater</t>
  </si>
  <si>
    <t>Southern Forest Streams Riffle-run</t>
  </si>
  <si>
    <t>Southern Forest Streams Glide-pool</t>
  </si>
  <si>
    <t>Southern Coldwater</t>
  </si>
  <si>
    <t>Prairie Forest Rivers</t>
  </si>
  <si>
    <t>Prairie Streams Glide-pool</t>
  </si>
  <si>
    <t>Fish IBI Class</t>
  </si>
  <si>
    <t>Northern Rivers</t>
  </si>
  <si>
    <t>Northern Streams</t>
  </si>
  <si>
    <t>Northern Headwaters</t>
  </si>
  <si>
    <t>Southern River</t>
  </si>
  <si>
    <t>Southern Streams</t>
  </si>
  <si>
    <t>Southern Headwaters</t>
  </si>
  <si>
    <t>Low Gradient</t>
  </si>
  <si>
    <t>Fish IBI Class:</t>
  </si>
  <si>
    <t>Land Use Runoff Score</t>
  </si>
  <si>
    <t xml:space="preserve">Coefficients - Y = a * X+ b </t>
  </si>
  <si>
    <t>Concentrated Flow Points / 1,000 ft</t>
  </si>
  <si>
    <t>Coefficients - Y = a  * X + b</t>
  </si>
  <si>
    <t>NF/FAR</t>
  </si>
  <si>
    <t>Pool Spacing Ratio for A and B Stream Types</t>
  </si>
  <si>
    <t>Pool Spacing Ratio for Bc Stream Types</t>
  </si>
  <si>
    <t>Pool Spacing Ratio for C and E Streams</t>
  </si>
  <si>
    <t>Falling limb</t>
  </si>
  <si>
    <t>Percent Riffle for A and B Streams</t>
  </si>
  <si>
    <t>Percent Riffle for C and E Stream Types</t>
  </si>
  <si>
    <t>Riparian Buffer Width</t>
  </si>
  <si>
    <t>Canopy Cover</t>
  </si>
  <si>
    <t>Woody vegetation is a 
natural component of riparian zone</t>
  </si>
  <si>
    <t>Woody vegetation is not a 
natural component of riparian zone</t>
  </si>
  <si>
    <t>Herbaceous Vegetation Cover</t>
  </si>
  <si>
    <t xml:space="preserve">Coefficients - Y = a  * X + b </t>
  </si>
  <si>
    <t>Confined Alluvial or 
Colluvial/V-Shaped Valleys</t>
  </si>
  <si>
    <t>DO</t>
  </si>
  <si>
    <t>Summer Average</t>
  </si>
  <si>
    <t>2B/2Bd/2C</t>
  </si>
  <si>
    <t>TSS</t>
  </si>
  <si>
    <t>2A / -</t>
  </si>
  <si>
    <t>2B/2Bd/2C - North</t>
  </si>
  <si>
    <t>2B/2Bd/2C - Central</t>
  </si>
  <si>
    <t>2B/2Bd/2C - South</t>
  </si>
  <si>
    <t>Macroinvertebrate  IBI - Northern</t>
  </si>
  <si>
    <t>Macroinvertebrate  IBI - Southern</t>
  </si>
  <si>
    <t>Macroinvertebrate  IBI - Prairie</t>
  </si>
  <si>
    <t>Prairie Streams Glide-Pool</t>
  </si>
  <si>
    <t>Fish  IBI - Northern</t>
  </si>
  <si>
    <t>Fish  IBI - Southern</t>
  </si>
  <si>
    <t>Fish  IBI - Low Gradient</t>
  </si>
  <si>
    <t>Proposed BMPs:</t>
  </si>
  <si>
    <t>Woody Veg Natural Component:</t>
  </si>
  <si>
    <t>Entrenchment Ratio (ER) A, Ba, B and Bc Streams</t>
  </si>
  <si>
    <t>Entrenchment Ratio (ER) C, Cb and E Streams</t>
  </si>
  <si>
    <t>PCS</t>
  </si>
  <si>
    <t>ECS and PCS Summary Table</t>
  </si>
  <si>
    <t>Only use when armoring techniques are present or proposed. If armoring is proposed, use instead of BEHI/NBS for proposed condition score.</t>
  </si>
  <si>
    <t>Outstanding Resource Waters:</t>
  </si>
  <si>
    <t>Optional. Use where BMPs are proposed on adjacent drainage or project are large enough to show lift.</t>
  </si>
  <si>
    <t>Debit Option</t>
  </si>
  <si>
    <t xml:space="preserve">Project ID/ Permit 
Applicant Numbers:    </t>
  </si>
  <si>
    <t>Use Debit Tool</t>
  </si>
  <si>
    <t xml:space="preserve">Use Debit Tool </t>
  </si>
  <si>
    <t>Name:</t>
  </si>
  <si>
    <t>Date:</t>
  </si>
  <si>
    <t>Woody Stem Basal Area (sqm/hectare)</t>
  </si>
  <si>
    <t>Woody Stem Basal Area</t>
  </si>
  <si>
    <r>
      <t>PCS</t>
    </r>
    <r>
      <rPr>
        <b/>
        <vertAlign val="superscript"/>
        <sz val="11"/>
        <color theme="1"/>
        <rFont val="Calibri"/>
        <family val="2"/>
        <scheme val="minor"/>
      </rPr>
      <t>1</t>
    </r>
  </si>
  <si>
    <t>Measurement Selection Guide</t>
  </si>
  <si>
    <t>Required to  use either LWDI or No. of LWD Pieces, but not both.</t>
  </si>
  <si>
    <t>Optional. Use for cold water streams that are thermally impacted.</t>
  </si>
  <si>
    <t>Existing Reach ID</t>
  </si>
  <si>
    <t>Proposed  Reach ID</t>
  </si>
  <si>
    <t>Tier</t>
  </si>
  <si>
    <t>Example Activities</t>
  </si>
  <si>
    <t>No permanent impact on any of the key function-based parameters</t>
  </si>
  <si>
    <t>Bio-engineering of streambanks, stream restoration</t>
  </si>
  <si>
    <t>Impacts to riparian vegetation and/or lateral migration</t>
  </si>
  <si>
    <t>Bank stabilization, two-stage ditch, utility crossings.</t>
  </si>
  <si>
    <t>Impacts to riparian vegetation, lateral migration, and bed form diversity</t>
  </si>
  <si>
    <t>Utility crossing, two-stage ditch, bridges, bottomless arch culverts</t>
  </si>
  <si>
    <t>Impacts to riparian vegetation, lateral migration, bed form diversity, and floodplain connectivity</t>
  </si>
  <si>
    <t>Bottomless arch culverts, minor channelization</t>
  </si>
  <si>
    <t>Impacts to riparian vegetation, lateral migration, bed form diversity, and floodplain connectivity. Potential impacts to temperature, processing of organic matter, and macroinvertebrate and fish communities</t>
  </si>
  <si>
    <t>Removal of all aquatic functions</t>
  </si>
  <si>
    <t>Description (Impacts to function-based parameters)</t>
  </si>
  <si>
    <t>Reach Information and Reference Selection</t>
  </si>
  <si>
    <t>PROPOSED CONDITION ASSESSMENT</t>
  </si>
  <si>
    <t>Version 1.0</t>
  </si>
  <si>
    <t>Debit
Option</t>
  </si>
  <si>
    <r>
      <rPr>
        <vertAlign val="superscript"/>
        <sz val="11"/>
        <color theme="1"/>
        <rFont val="Calibri"/>
        <family val="2"/>
        <scheme val="minor"/>
      </rPr>
      <t>1</t>
    </r>
    <r>
      <rPr>
        <sz val="11"/>
        <color theme="1"/>
        <rFont val="Calibri"/>
        <family val="2"/>
        <scheme val="minor"/>
      </rPr>
      <t xml:space="preserve"> For complete stream removals/fill or complete piping PCS score is 0.</t>
    </r>
  </si>
  <si>
    <r>
      <rPr>
        <vertAlign val="superscript"/>
        <sz val="11"/>
        <color theme="1"/>
        <rFont val="Calibri"/>
        <family val="2"/>
        <scheme val="minor"/>
      </rPr>
      <t>2</t>
    </r>
    <r>
      <rPr>
        <sz val="11"/>
        <color theme="1"/>
        <rFont val="Calibri"/>
        <family val="2"/>
        <scheme val="minor"/>
      </rPr>
      <t xml:space="preserve"> The standard score is 0.9 for state listed outstanding resource waters (prohibited or restricted). The standard score is 0.8 for all other waters.</t>
    </r>
  </si>
  <si>
    <r>
      <t>Channelization, box culverts, short length pipe culverts, weirs/impoundments/flood, and minor relocations</t>
    </r>
    <r>
      <rPr>
        <sz val="11"/>
        <color theme="1"/>
        <rFont val="Calibri"/>
        <family val="2"/>
        <scheme val="minor"/>
      </rPr>
      <t xml:space="preserve">  </t>
    </r>
  </si>
  <si>
    <r>
      <t>Piping, relocation, removal or complete fill of channel</t>
    </r>
    <r>
      <rPr>
        <sz val="11"/>
        <color theme="1"/>
        <rFont val="Calibri"/>
        <family val="2"/>
        <scheme val="minor"/>
      </rPr>
      <t xml:space="preserve"> </t>
    </r>
  </si>
  <si>
    <t>Use Existing Conditions worksheet</t>
  </si>
  <si>
    <t>Use Proposed Conditions worksheet</t>
  </si>
  <si>
    <r>
      <t>Use Existing Conditions worksheet - use data collected for modeled for selected parameters and use standard score</t>
    </r>
    <r>
      <rPr>
        <vertAlign val="superscript"/>
        <sz val="11"/>
        <color theme="1"/>
        <rFont val="Calibri"/>
        <family val="2"/>
        <scheme val="minor"/>
      </rPr>
      <t xml:space="preserve">2 </t>
    </r>
    <r>
      <rPr>
        <sz val="11"/>
        <color theme="1"/>
        <rFont val="Calibri"/>
        <family val="2"/>
        <scheme val="minor"/>
      </rPr>
      <t>or all other parameters</t>
    </r>
  </si>
  <si>
    <r>
      <t>Use Existing Conditions worksheet - use standard score</t>
    </r>
    <r>
      <rPr>
        <vertAlign val="superscript"/>
        <sz val="11"/>
        <color theme="1"/>
        <rFont val="Calibri"/>
        <family val="2"/>
        <scheme val="minor"/>
      </rPr>
      <t>2</t>
    </r>
    <r>
      <rPr>
        <sz val="11"/>
        <color theme="1"/>
        <rFont val="Calibri"/>
        <family val="2"/>
        <scheme val="minor"/>
      </rPr>
      <t xml:space="preserve"> for all parameters</t>
    </r>
  </si>
  <si>
    <r>
      <rPr>
        <b/>
        <sz val="11"/>
        <color theme="1"/>
        <rFont val="Calibri"/>
        <family val="2"/>
        <scheme val="minor"/>
      </rPr>
      <t xml:space="preserve">NOTE: </t>
    </r>
    <r>
      <rPr>
        <sz val="11"/>
        <color theme="1"/>
        <rFont val="Calibri"/>
        <family val="2"/>
        <scheme val="minor"/>
      </rPr>
      <t xml:space="preserve">When establishing and/or estimating existing and proposed condition scores, the ECS and PCS will populate from the worksheets in the Existing Conditions and Proposed Conditions worksheets to the summary box (above) by Reach ID. There are 10 condition assessments in each of the Existing Conditions and Proposed Conditions worksheets. </t>
    </r>
  </si>
  <si>
    <t>User Notes</t>
  </si>
  <si>
    <t>The following table is provided to assist project owners, regulators  and practitioners in selecting the appropriate parameters and metrics for impact actvities.</t>
  </si>
  <si>
    <t>All parameters and metrics would rarely, if ever, be used for a single project. The scenarios below show when each parameter could be used.</t>
  </si>
  <si>
    <r>
      <t>Note, if a metric is selected, it must be assessed for the existing</t>
    </r>
    <r>
      <rPr>
        <i/>
        <sz val="11"/>
        <color theme="1"/>
        <rFont val="Calibri"/>
        <family val="2"/>
        <scheme val="minor"/>
      </rPr>
      <t xml:space="preserve"> </t>
    </r>
    <r>
      <rPr>
        <b/>
        <sz val="11"/>
        <color theme="1"/>
        <rFont val="Calibri"/>
        <family val="2"/>
        <scheme val="minor"/>
      </rPr>
      <t>and</t>
    </r>
    <r>
      <rPr>
        <sz val="11"/>
        <color theme="1"/>
        <rFont val="Calibri"/>
        <family val="2"/>
        <scheme val="minor"/>
      </rPr>
      <t xml:space="preserve"> proposed condition.</t>
    </r>
  </si>
  <si>
    <t>Optional. Recommended for meandering single-thread stream types where the riffles are exhibiting signs of aggradation</t>
  </si>
  <si>
    <t>Required for all assessments. Not applicable in stream/wetland complexes.</t>
  </si>
  <si>
    <t>Stream/Wetland Complex?</t>
  </si>
  <si>
    <t>1. Each impact should be entered separately.
2. There may be multiple impacts on a single stream reach.
3. There may be multiple reaches on a single impacted stream.
4. Determine proposed stream length. This should be equal to or less than the original stream length and equivalent to the impact length, e.g. culvert or riprap length. 
5. Determine Impact Severity Tier based on impact descriptions found in the St. Paul Stream Mitigation Guidance (USACE, Date pending). 
6. Select Debit Option 1, 2, or 3.
7. Fill out the Reach Information and Reference Selection section of an Existing Condition Assessment on the Existing Conditions worksheet. Fill out the field values for the Existing Condition Assessment (Debit Options 1 and 2). When determining the existing or proposed conditions, an overall ECS and PCS for each reach will be automatically populated in the Summary table (left). Any reach that results in an ECS less than 0.30 will be set to 0.30 in the Summary Table.
Note: When determining existing and proposed condition scores, fill in the worksheets on the Existing Conditions (Debit Options 1, 2, and 3) and Proposed Condition (Debit Option 1) worksheets. Directions to determine existing and proposed condition scores are provided in the MN Quantification Tool and Debit Calculator User Manual.
8. Use the ECS from the summary table to enter an Existing Condition Score in the above Debit Tool Table in the row with the corresponding Stream ID and impact.
9. For Debit Option 1, the Proposed Condition Score will be automatically populated in the Debit Tool Table.
10. Physicochemical and Biology parameters are optional but default values are used to determine the existing and proposed scores.
The table will total the change in functional feet and report the number of debits as Total Functional Loss. 
Please note applicants must submit documentation in support of an ECS if a value other than the Standard ECS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</si>
</sst>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
    <numFmt numFmtId="166" formatCode="0.000000"/>
    <numFmt numFmtId="167" formatCode="m/d/yy;@"/>
    <numFmt numFmtId="168" formatCode="0.0000"/>
    <numFmt numFmtId="169" formatCode="0.000"/>
    <numFmt numFmtId="170" formatCode="0.00000000"/>
  </numFmts>
  <fonts count="20" x14ac:knownFonts="1">
    <font>
      <sz val="11"/>
      <color theme="1"/>
      <name val="Calibri"/>
      <family val="2"/>
      <scheme val="minor"/>
    </font>
    <font>
      <b/>
      <sz val="11"/>
      <color theme="1"/>
      <name val="Calibri"/>
      <family val="2"/>
      <scheme val="minor"/>
    </font>
    <font>
      <sz val="10"/>
      <name val="Arial"/>
      <family val="2"/>
    </font>
    <font>
      <b/>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0.5"/>
      <color rgb="FF000000"/>
      <name val="Calibri"/>
      <family val="2"/>
      <scheme val="minor"/>
    </font>
    <font>
      <sz val="10.5"/>
      <color theme="1"/>
      <name val="Calibri"/>
      <family val="2"/>
      <scheme val="minor"/>
    </font>
    <font>
      <sz val="10.5"/>
      <name val="Calibri"/>
      <family val="2"/>
      <scheme val="minor"/>
    </font>
    <font>
      <vertAlign val="superscript"/>
      <sz val="11"/>
      <color theme="1"/>
      <name val="Calibri"/>
      <family val="2"/>
      <scheme val="minor"/>
    </font>
    <font>
      <b/>
      <vertAlign val="superscript"/>
      <sz val="11"/>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8" fillId="8" borderId="0" applyNumberFormat="0" applyBorder="0" applyAlignment="0" applyProtection="0"/>
    <xf numFmtId="9" fontId="8" fillId="0" borderId="0" applyFont="0" applyFill="0" applyBorder="0" applyAlignment="0" applyProtection="0"/>
  </cellStyleXfs>
  <cellXfs count="479">
    <xf numFmtId="0" fontId="0" fillId="0" borderId="0" xfId="0"/>
    <xf numFmtId="0" fontId="0" fillId="0" borderId="0" xfId="0" applyFill="1" applyBorder="1"/>
    <xf numFmtId="0" fontId="0" fillId="0" borderId="0" xfId="0" applyFill="1" applyBorder="1" applyAlignment="1">
      <alignment vertical="center" wrapText="1"/>
    </xf>
    <xf numFmtId="0" fontId="0" fillId="0" borderId="0" xfId="0" applyFill="1" applyAlignment="1">
      <alignment horizontal="center"/>
    </xf>
    <xf numFmtId="0" fontId="0" fillId="0" borderId="0" xfId="0" applyFill="1"/>
    <xf numFmtId="0" fontId="0" fillId="0" borderId="0" xfId="0"/>
    <xf numFmtId="0" fontId="1" fillId="0" borderId="0" xfId="0" applyFont="1"/>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horizontal="center"/>
    </xf>
    <xf numFmtId="2" fontId="0" fillId="0" borderId="0" xfId="0" applyNumberFormat="1"/>
    <xf numFmtId="0" fontId="0" fillId="0" borderId="0" xfId="0" applyBorder="1"/>
    <xf numFmtId="0" fontId="1" fillId="0" borderId="0" xfId="0" applyFont="1" applyBorder="1" applyAlignment="1"/>
    <xf numFmtId="0" fontId="0" fillId="0" borderId="0" xfId="0" applyBorder="1" applyAlignment="1">
      <alignment vertical="center" wrapText="1"/>
    </xf>
    <xf numFmtId="0" fontId="4" fillId="0" borderId="1" xfId="0" applyFont="1" applyBorder="1"/>
    <xf numFmtId="0" fontId="5" fillId="0" borderId="1" xfId="0" applyFont="1" applyBorder="1" applyAlignment="1">
      <alignment horizontal="center"/>
    </xf>
    <xf numFmtId="0" fontId="4" fillId="2" borderId="11" xfId="0" applyFont="1" applyFill="1" applyBorder="1" applyAlignment="1" applyProtection="1">
      <alignment horizontal="center"/>
      <protection locked="0"/>
    </xf>
    <xf numFmtId="0" fontId="4" fillId="4" borderId="0" xfId="0" applyFont="1" applyFill="1" applyBorder="1"/>
    <xf numFmtId="0" fontId="4" fillId="5" borderId="1" xfId="0" applyFont="1" applyFill="1" applyBorder="1" applyAlignment="1">
      <alignment horizontal="left" vertical="center"/>
    </xf>
    <xf numFmtId="0" fontId="4" fillId="5" borderId="0" xfId="0" applyFont="1" applyFill="1" applyBorder="1"/>
    <xf numFmtId="0" fontId="6" fillId="5" borderId="0" xfId="0" applyFont="1" applyFill="1" applyBorder="1"/>
    <xf numFmtId="0" fontId="4" fillId="5" borderId="8" xfId="0" applyFont="1" applyFill="1" applyBorder="1"/>
    <xf numFmtId="0" fontId="4" fillId="2" borderId="15" xfId="0" applyFont="1" applyFill="1" applyBorder="1" applyAlignment="1" applyProtection="1">
      <alignment horizontal="center"/>
      <protection locked="0"/>
    </xf>
    <xf numFmtId="0" fontId="4" fillId="5" borderId="9" xfId="0" applyFont="1" applyFill="1" applyBorder="1"/>
    <xf numFmtId="0" fontId="4" fillId="5" borderId="12" xfId="0" applyFont="1" applyFill="1" applyBorder="1"/>
    <xf numFmtId="0" fontId="4" fillId="5" borderId="15" xfId="0" applyFont="1" applyFill="1" applyBorder="1"/>
    <xf numFmtId="0" fontId="4" fillId="5" borderId="4" xfId="0" applyFont="1" applyFill="1" applyBorder="1"/>
    <xf numFmtId="2" fontId="4" fillId="5" borderId="1" xfId="0" applyNumberFormat="1" applyFont="1" applyFill="1" applyBorder="1" applyAlignment="1">
      <alignment horizontal="center"/>
    </xf>
    <xf numFmtId="2" fontId="4" fillId="3" borderId="2" xfId="0" applyNumberFormat="1" applyFont="1" applyFill="1" applyBorder="1" applyAlignment="1">
      <alignment horizontal="center"/>
    </xf>
    <xf numFmtId="2" fontId="4" fillId="5" borderId="14" xfId="0" applyNumberFormat="1" applyFont="1" applyFill="1" applyBorder="1" applyAlignment="1">
      <alignment horizontal="center"/>
    </xf>
    <xf numFmtId="0" fontId="0" fillId="0" borderId="0" xfId="0" applyAlignment="1"/>
    <xf numFmtId="0" fontId="0" fillId="0" borderId="0" xfId="0" applyAlignment="1">
      <alignment horizontal="left"/>
    </xf>
    <xf numFmtId="0" fontId="0" fillId="0" borderId="0" xfId="0" applyFill="1" applyBorder="1" applyAlignment="1"/>
    <xf numFmtId="0" fontId="0" fillId="0" borderId="0" xfId="0" applyBorder="1" applyAlignment="1">
      <alignment vertical="center"/>
    </xf>
    <xf numFmtId="0" fontId="0" fillId="0" borderId="0" xfId="0" applyFill="1" applyBorder="1" applyAlignment="1">
      <alignment horizontal="center"/>
    </xf>
    <xf numFmtId="0" fontId="1" fillId="0" borderId="0" xfId="0" applyFont="1" applyFill="1"/>
    <xf numFmtId="0" fontId="0" fillId="0" borderId="0" xfId="0" applyFont="1" applyFill="1" applyBorder="1" applyAlignment="1">
      <alignment horizontal="center"/>
    </xf>
    <xf numFmtId="0" fontId="0" fillId="0" borderId="0" xfId="0" applyFill="1" applyAlignment="1">
      <alignment horizontal="center"/>
    </xf>
    <xf numFmtId="0" fontId="3" fillId="0" borderId="0" xfId="0" applyFont="1" applyBorder="1" applyAlignment="1"/>
    <xf numFmtId="0" fontId="0" fillId="0" borderId="0" xfId="0" applyBorder="1" applyAlignment="1"/>
    <xf numFmtId="0" fontId="4" fillId="7" borderId="8" xfId="0" applyFont="1" applyFill="1" applyBorder="1"/>
    <xf numFmtId="0" fontId="4" fillId="7" borderId="15" xfId="0" applyFont="1" applyFill="1" applyBorder="1"/>
    <xf numFmtId="0" fontId="0" fillId="0" borderId="0" xfId="0" applyFill="1" applyBorder="1" applyAlignment="1">
      <alignment horizontal="center"/>
    </xf>
    <xf numFmtId="0" fontId="0" fillId="0" borderId="0" xfId="0" applyFill="1" applyAlignment="1"/>
    <xf numFmtId="0" fontId="4" fillId="2" borderId="2" xfId="0" applyFont="1" applyFill="1" applyBorder="1" applyAlignment="1" applyProtection="1">
      <alignment horizontal="center"/>
      <protection locked="0"/>
    </xf>
    <xf numFmtId="0" fontId="5" fillId="0" borderId="6" xfId="0" applyFont="1" applyBorder="1" applyAlignment="1">
      <alignment horizontal="center"/>
    </xf>
    <xf numFmtId="0" fontId="5" fillId="0" borderId="1" xfId="0" applyFont="1" applyBorder="1" applyAlignment="1">
      <alignment horizontal="center"/>
    </xf>
    <xf numFmtId="165" fontId="0" fillId="0" borderId="0" xfId="0" applyNumberFormat="1"/>
    <xf numFmtId="0" fontId="4" fillId="9" borderId="1"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0" fillId="0" borderId="0" xfId="0" applyFill="1" applyAlignment="1">
      <alignment horizontal="center"/>
    </xf>
    <xf numFmtId="0" fontId="4" fillId="2" borderId="9"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1" fontId="4" fillId="0" borderId="0" xfId="0" applyNumberFormat="1" applyFont="1" applyBorder="1" applyAlignment="1">
      <alignment horizontal="center"/>
    </xf>
    <xf numFmtId="166" fontId="0" fillId="0" borderId="0" xfId="0" applyNumberFormat="1"/>
    <xf numFmtId="166" fontId="0" fillId="0" borderId="0" xfId="0" applyNumberFormat="1" applyFill="1"/>
    <xf numFmtId="0" fontId="0" fillId="0" borderId="9" xfId="0" applyFill="1" applyBorder="1"/>
    <xf numFmtId="0" fontId="0" fillId="0" borderId="10" xfId="0" applyBorder="1"/>
    <xf numFmtId="0" fontId="0" fillId="0" borderId="9" xfId="0" applyBorder="1"/>
    <xf numFmtId="0" fontId="0" fillId="0" borderId="10" xfId="0" applyFill="1" applyBorder="1"/>
    <xf numFmtId="0" fontId="0" fillId="0" borderId="9" xfId="0" applyFill="1" applyBorder="1" applyAlignment="1"/>
    <xf numFmtId="0" fontId="0" fillId="0" borderId="10" xfId="0" applyBorder="1" applyAlignment="1">
      <alignment vertical="center"/>
    </xf>
    <xf numFmtId="0" fontId="0" fillId="0" borderId="10" xfId="0" applyFill="1" applyBorder="1" applyAlignment="1"/>
    <xf numFmtId="0" fontId="0" fillId="0" borderId="0" xfId="0" applyFill="1" applyAlignment="1">
      <alignment horizontal="center"/>
    </xf>
    <xf numFmtId="0" fontId="0" fillId="0" borderId="0" xfId="0" applyBorder="1" applyAlignment="1">
      <alignment horizontal="left"/>
    </xf>
    <xf numFmtId="0" fontId="0" fillId="0" borderId="0" xfId="0" applyAlignment="1">
      <alignment horizontal="left" vertical="center"/>
    </xf>
    <xf numFmtId="0" fontId="4" fillId="5" borderId="6" xfId="0" applyFont="1" applyFill="1" applyBorder="1"/>
    <xf numFmtId="0" fontId="4" fillId="5" borderId="7" xfId="0" applyFont="1" applyFill="1" applyBorder="1"/>
    <xf numFmtId="0" fontId="4" fillId="5" borderId="13" xfId="0" applyFont="1" applyFill="1" applyBorder="1"/>
    <xf numFmtId="0" fontId="0" fillId="0" borderId="0" xfId="0" applyFill="1" applyBorder="1" applyAlignment="1">
      <alignment horizontal="center"/>
    </xf>
    <xf numFmtId="2" fontId="0" fillId="0" borderId="0" xfId="2" applyNumberFormat="1" applyFont="1" applyFill="1" applyBorder="1" applyAlignment="1">
      <alignment horizontal="right" vertical="center"/>
    </xf>
    <xf numFmtId="0" fontId="0" fillId="0" borderId="0" xfId="2" applyFont="1" applyFill="1" applyBorder="1" applyAlignment="1">
      <alignment horizontal="right" vertical="center"/>
    </xf>
    <xf numFmtId="0" fontId="0" fillId="0" borderId="10" xfId="0" applyFill="1" applyBorder="1" applyAlignment="1">
      <alignment vertical="center" wrapText="1"/>
    </xf>
    <xf numFmtId="0" fontId="0" fillId="0" borderId="10" xfId="0" applyBorder="1" applyAlignment="1"/>
    <xf numFmtId="0" fontId="0" fillId="0" borderId="10" xfId="0" applyBorder="1" applyAlignment="1">
      <alignment vertical="center" wrapText="1"/>
    </xf>
    <xf numFmtId="0" fontId="0" fillId="0" borderId="0" xfId="2"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0" borderId="10" xfId="2" applyFont="1" applyFill="1" applyBorder="1" applyAlignment="1">
      <alignment horizontal="right" vertical="center"/>
    </xf>
    <xf numFmtId="0" fontId="0" fillId="0" borderId="0" xfId="0" applyFill="1" applyAlignment="1">
      <alignment horizontal="left"/>
    </xf>
    <xf numFmtId="0" fontId="5" fillId="0" borderId="0" xfId="0" applyFont="1" applyFill="1" applyBorder="1"/>
    <xf numFmtId="0" fontId="0" fillId="0" borderId="10" xfId="0" applyFill="1" applyBorder="1" applyAlignment="1">
      <alignment horizontal="left"/>
    </xf>
    <xf numFmtId="0" fontId="0" fillId="0" borderId="10" xfId="0" applyFill="1" applyBorder="1" applyAlignment="1">
      <alignment horizontal="left" vertical="center"/>
    </xf>
    <xf numFmtId="0" fontId="0" fillId="0" borderId="10" xfId="0" applyBorder="1" applyAlignment="1">
      <alignment horizontal="left"/>
    </xf>
    <xf numFmtId="0" fontId="1" fillId="0" borderId="0" xfId="0" applyFont="1" applyBorder="1"/>
    <xf numFmtId="0" fontId="1" fillId="0" borderId="0" xfId="0" applyFont="1" applyFill="1" applyBorder="1" applyAlignment="1" applyProtection="1">
      <alignment horizontal="center" vertical="center"/>
    </xf>
    <xf numFmtId="0" fontId="0" fillId="0" borderId="0" xfId="0" applyFill="1" applyBorder="1" applyAlignment="1" applyProtection="1">
      <alignment horizontal="left"/>
      <protection locked="0"/>
    </xf>
    <xf numFmtId="0" fontId="0" fillId="0" borderId="0" xfId="0" applyFill="1" applyBorder="1" applyAlignment="1" applyProtection="1">
      <alignment horizontal="center"/>
      <protection locked="0"/>
    </xf>
    <xf numFmtId="2" fontId="4" fillId="4" borderId="0" xfId="0" applyNumberFormat="1" applyFont="1" applyFill="1" applyBorder="1" applyAlignment="1">
      <alignment horizontal="center"/>
    </xf>
    <xf numFmtId="2" fontId="4" fillId="5" borderId="2" xfId="0" applyNumberFormat="1" applyFont="1" applyFill="1" applyBorder="1" applyAlignment="1">
      <alignment horizontal="center"/>
    </xf>
    <xf numFmtId="2" fontId="4" fillId="5" borderId="3" xfId="0" applyNumberFormat="1" applyFont="1" applyFill="1" applyBorder="1" applyAlignment="1">
      <alignment horizontal="center"/>
    </xf>
    <xf numFmtId="2" fontId="4" fillId="7" borderId="3" xfId="0" applyNumberFormat="1" applyFont="1" applyFill="1" applyBorder="1" applyAlignment="1">
      <alignment horizontal="center"/>
    </xf>
    <xf numFmtId="0" fontId="4" fillId="2" borderId="1" xfId="0" applyFont="1" applyFill="1" applyBorder="1" applyAlignment="1" applyProtection="1">
      <alignment horizontal="center"/>
      <protection locked="0"/>
    </xf>
    <xf numFmtId="0" fontId="0" fillId="0" borderId="0" xfId="0" applyAlignment="1">
      <alignment wrapText="1"/>
    </xf>
    <xf numFmtId="0" fontId="4" fillId="0" borderId="0" xfId="0" applyFont="1" applyBorder="1" applyAlignment="1">
      <alignment wrapText="1"/>
    </xf>
    <xf numFmtId="0" fontId="1" fillId="0" borderId="0" xfId="0" applyFont="1" applyBorder="1" applyAlignment="1">
      <alignment wrapText="1"/>
    </xf>
    <xf numFmtId="0" fontId="5" fillId="0" borderId="1" xfId="0" applyFont="1" applyBorder="1" applyAlignment="1">
      <alignment horizontal="center" wrapText="1"/>
    </xf>
    <xf numFmtId="0" fontId="4" fillId="0" borderId="1" xfId="0" applyFont="1" applyBorder="1" applyAlignment="1"/>
    <xf numFmtId="0" fontId="4" fillId="0" borderId="0" xfId="0" applyFont="1" applyBorder="1" applyAlignment="1"/>
    <xf numFmtId="0" fontId="3" fillId="0" borderId="0" xfId="0" applyFont="1" applyBorder="1" applyProtection="1"/>
    <xf numFmtId="0" fontId="4" fillId="0" borderId="1" xfId="0" applyFont="1" applyBorder="1"/>
    <xf numFmtId="0" fontId="12" fillId="0" borderId="0" xfId="0" applyFont="1" applyFill="1"/>
    <xf numFmtId="0" fontId="12" fillId="0" borderId="0" xfId="0" applyFont="1" applyFill="1" applyBorder="1"/>
    <xf numFmtId="0" fontId="12" fillId="0" borderId="0" xfId="0" applyFont="1" applyFill="1" applyAlignment="1">
      <alignment horizontal="center"/>
    </xf>
    <xf numFmtId="0" fontId="12" fillId="0" borderId="0" xfId="0" applyFont="1"/>
    <xf numFmtId="0" fontId="0" fillId="0" borderId="9" xfId="0" applyFill="1" applyBorder="1" applyAlignment="1">
      <alignment horizontal="center"/>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0" fontId="0" fillId="0" borderId="0"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1" fillId="0" borderId="36" xfId="0" applyFont="1" applyBorder="1" applyAlignment="1">
      <alignment horizontal="center"/>
    </xf>
    <xf numFmtId="15" fontId="0" fillId="0" borderId="0" xfId="0" applyNumberFormat="1"/>
    <xf numFmtId="0" fontId="10" fillId="0" borderId="0" xfId="0" applyFont="1"/>
    <xf numFmtId="0" fontId="1" fillId="11" borderId="1" xfId="0" applyFont="1" applyFill="1" applyBorder="1" applyAlignment="1">
      <alignment horizontal="center"/>
    </xf>
    <xf numFmtId="0" fontId="1" fillId="11" borderId="1" xfId="0" applyFont="1" applyFill="1" applyBorder="1"/>
    <xf numFmtId="0" fontId="9" fillId="0" borderId="0" xfId="0" applyFont="1"/>
    <xf numFmtId="0" fontId="0" fillId="0" borderId="0" xfId="0" applyFont="1"/>
    <xf numFmtId="0" fontId="0" fillId="3" borderId="1" xfId="0" applyFont="1" applyFill="1" applyBorder="1"/>
    <xf numFmtId="0" fontId="0" fillId="0" borderId="1" xfId="0" applyFont="1" applyBorder="1"/>
    <xf numFmtId="0" fontId="0" fillId="4" borderId="1" xfId="0" applyFont="1" applyFill="1" applyBorder="1"/>
    <xf numFmtId="0" fontId="0" fillId="5" borderId="8" xfId="0" applyFont="1" applyFill="1" applyBorder="1"/>
    <xf numFmtId="0" fontId="0" fillId="5" borderId="9" xfId="0" applyFont="1" applyFill="1" applyBorder="1"/>
    <xf numFmtId="0" fontId="0" fillId="5" borderId="2" xfId="0" applyFont="1" applyFill="1" applyBorder="1" applyAlignment="1">
      <alignment horizontal="left" vertical="center"/>
    </xf>
    <xf numFmtId="0" fontId="0" fillId="5" borderId="12" xfId="0" applyFont="1" applyFill="1" applyBorder="1"/>
    <xf numFmtId="0" fontId="0" fillId="0" borderId="1" xfId="0" applyFont="1" applyBorder="1" applyAlignment="1">
      <alignment vertical="center"/>
    </xf>
    <xf numFmtId="0" fontId="0" fillId="0" borderId="1" xfId="0" applyFont="1" applyBorder="1" applyAlignment="1">
      <alignment vertical="center" wrapText="1"/>
    </xf>
    <xf numFmtId="0" fontId="0" fillId="6" borderId="1" xfId="0" applyFont="1" applyFill="1" applyBorder="1" applyAlignment="1">
      <alignment horizontal="left" vertical="center"/>
    </xf>
    <xf numFmtId="0" fontId="0" fillId="0" borderId="1" xfId="0" applyFont="1" applyBorder="1" applyAlignment="1">
      <alignment wrapText="1"/>
    </xf>
    <xf numFmtId="0" fontId="0" fillId="7" borderId="1" xfId="0" applyFont="1" applyFill="1" applyBorder="1" applyAlignment="1">
      <alignment horizontal="left" vertical="center"/>
    </xf>
    <xf numFmtId="0" fontId="0" fillId="7" borderId="3" xfId="0" applyFont="1" applyFill="1" applyBorder="1" applyAlignment="1">
      <alignment horizontal="left" vertical="center"/>
    </xf>
    <xf numFmtId="0" fontId="0" fillId="5" borderId="1" xfId="0" applyFont="1" applyFill="1" applyBorder="1"/>
    <xf numFmtId="0" fontId="12" fillId="5" borderId="1" xfId="0" applyFont="1" applyFill="1" applyBorder="1"/>
    <xf numFmtId="0" fontId="12" fillId="5" borderId="1" xfId="0" applyFont="1" applyFill="1" applyBorder="1" applyAlignment="1">
      <alignment horizontal="left" vertical="center"/>
    </xf>
    <xf numFmtId="0" fontId="0" fillId="0" borderId="0" xfId="0" applyAlignment="1">
      <alignment horizont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4" fillId="5" borderId="1" xfId="0" applyFont="1" applyFill="1" applyBorder="1"/>
    <xf numFmtId="0" fontId="0" fillId="5" borderId="1" xfId="0" applyFont="1" applyFill="1" applyBorder="1" applyAlignment="1">
      <alignment horizontal="left" vertical="center"/>
    </xf>
    <xf numFmtId="0" fontId="4" fillId="0" borderId="4" xfId="0" applyFont="1" applyFill="1" applyBorder="1"/>
    <xf numFmtId="0" fontId="4" fillId="0" borderId="6" xfId="0" applyFont="1" applyFill="1" applyBorder="1"/>
    <xf numFmtId="0" fontId="4" fillId="3" borderId="8" xfId="0" applyFont="1" applyFill="1" applyBorder="1"/>
    <xf numFmtId="0" fontId="4" fillId="3" borderId="9" xfId="0" applyFont="1" applyFill="1" applyBorder="1"/>
    <xf numFmtId="0" fontId="4" fillId="3" borderId="7" xfId="0" applyFont="1" applyFill="1" applyBorder="1"/>
    <xf numFmtId="0" fontId="4" fillId="3" borderId="10" xfId="0" applyFont="1" applyFill="1" applyBorder="1"/>
    <xf numFmtId="0" fontId="4" fillId="3" borderId="12" xfId="0" applyFont="1" applyFill="1" applyBorder="1"/>
    <xf numFmtId="0" fontId="4" fillId="3" borderId="3" xfId="0" applyFont="1" applyFill="1" applyBorder="1"/>
    <xf numFmtId="0" fontId="4" fillId="5" borderId="10" xfId="0" applyFont="1" applyFill="1" applyBorder="1"/>
    <xf numFmtId="0" fontId="4" fillId="12" borderId="1" xfId="0" applyFont="1" applyFill="1" applyBorder="1" applyAlignment="1">
      <alignment horizontal="left" vertical="center"/>
    </xf>
    <xf numFmtId="0" fontId="6" fillId="12" borderId="4" xfId="0" applyFont="1" applyFill="1" applyBorder="1"/>
    <xf numFmtId="0" fontId="4" fillId="12" borderId="3" xfId="0" applyFont="1" applyFill="1" applyBorder="1" applyAlignment="1">
      <alignment horizontal="left" vertical="center"/>
    </xf>
    <xf numFmtId="0" fontId="4" fillId="12" borderId="11" xfId="0" applyFont="1" applyFill="1" applyBorder="1"/>
    <xf numFmtId="0" fontId="4" fillId="12" borderId="0" xfId="0" applyFont="1" applyFill="1" applyBorder="1"/>
    <xf numFmtId="0" fontId="4" fillId="12" borderId="5" xfId="0" applyFont="1" applyFill="1" applyBorder="1"/>
    <xf numFmtId="2" fontId="4" fillId="12" borderId="2" xfId="0" applyNumberFormat="1" applyFont="1" applyFill="1" applyBorder="1" applyAlignment="1">
      <alignment horizontal="center"/>
    </xf>
    <xf numFmtId="2" fontId="4" fillId="12" borderId="1" xfId="0" applyNumberFormat="1" applyFont="1" applyFill="1" applyBorder="1" applyAlignment="1">
      <alignment horizontal="center" vertical="center"/>
    </xf>
    <xf numFmtId="2" fontId="4" fillId="12" borderId="1" xfId="0" applyNumberFormat="1" applyFont="1" applyFill="1" applyBorder="1" applyAlignment="1">
      <alignment horizontal="center"/>
    </xf>
    <xf numFmtId="0" fontId="4" fillId="7" borderId="4" xfId="0" applyFont="1" applyFill="1" applyBorder="1"/>
    <xf numFmtId="0" fontId="4" fillId="7" borderId="6" xfId="0" applyFont="1" applyFill="1" applyBorder="1"/>
    <xf numFmtId="0" fontId="8" fillId="0" borderId="0" xfId="0" applyFont="1"/>
    <xf numFmtId="0" fontId="14" fillId="0" borderId="0" xfId="0" applyFont="1"/>
    <xf numFmtId="0" fontId="8" fillId="0" borderId="10" xfId="0" applyFont="1" applyBorder="1"/>
    <xf numFmtId="0" fontId="14" fillId="0" borderId="10" xfId="0" applyFont="1" applyBorder="1"/>
    <xf numFmtId="2" fontId="0" fillId="0" borderId="10" xfId="2" applyNumberFormat="1" applyFont="1" applyFill="1" applyBorder="1" applyAlignment="1">
      <alignment horizontal="right" vertical="center"/>
    </xf>
    <xf numFmtId="168" fontId="8" fillId="0" borderId="0" xfId="0" applyNumberFormat="1" applyFont="1"/>
    <xf numFmtId="0" fontId="12" fillId="0" borderId="0" xfId="0" applyFont="1" applyAlignment="1">
      <alignment wrapText="1"/>
    </xf>
    <xf numFmtId="0" fontId="8" fillId="0" borderId="0" xfId="0" applyFont="1" applyAlignment="1">
      <alignment horizontal="right"/>
    </xf>
    <xf numFmtId="0" fontId="8" fillId="0" borderId="0" xfId="0" applyFont="1" applyAlignment="1">
      <alignment horizontal="right" vertical="center"/>
    </xf>
    <xf numFmtId="0" fontId="0" fillId="0" borderId="0" xfId="0" applyFill="1" applyAlignment="1">
      <alignment horizontal="right"/>
    </xf>
    <xf numFmtId="0" fontId="0" fillId="0" borderId="10" xfId="0" applyFill="1" applyBorder="1" applyAlignment="1">
      <alignment horizontal="right"/>
    </xf>
    <xf numFmtId="168" fontId="14" fillId="0" borderId="0" xfId="0" applyNumberFormat="1" applyFont="1" applyAlignment="1">
      <alignment horizontal="right"/>
    </xf>
    <xf numFmtId="0" fontId="14" fillId="0" borderId="0" xfId="0" applyFont="1" applyAlignment="1">
      <alignment horizontal="right"/>
    </xf>
    <xf numFmtId="0" fontId="0" fillId="0" borderId="0" xfId="0" applyAlignment="1">
      <alignment horizontal="right"/>
    </xf>
    <xf numFmtId="169" fontId="14" fillId="0" borderId="0" xfId="0" applyNumberFormat="1" applyFont="1" applyAlignment="1">
      <alignment horizontal="right"/>
    </xf>
    <xf numFmtId="0" fontId="8" fillId="0" borderId="0" xfId="0" applyFont="1" applyBorder="1"/>
    <xf numFmtId="168" fontId="8" fillId="0" borderId="0" xfId="0" applyNumberFormat="1" applyFont="1" applyBorder="1" applyAlignment="1">
      <alignment vertical="center"/>
    </xf>
    <xf numFmtId="0" fontId="12" fillId="0" borderId="0" xfId="0" applyFont="1" applyBorder="1" applyAlignment="1">
      <alignment wrapText="1"/>
    </xf>
    <xf numFmtId="0" fontId="0" fillId="0" borderId="10" xfId="0" applyFill="1" applyBorder="1" applyAlignment="1">
      <alignment horizontal="center"/>
    </xf>
    <xf numFmtId="0" fontId="8" fillId="0" borderId="0" xfId="0" applyFont="1" applyAlignment="1">
      <alignment horizontal="center"/>
    </xf>
    <xf numFmtId="0" fontId="8" fillId="0" borderId="0" xfId="0" applyFont="1" applyAlignment="1">
      <alignment wrapText="1"/>
    </xf>
    <xf numFmtId="169" fontId="8" fillId="0" borderId="0" xfId="0" applyNumberFormat="1" applyFont="1"/>
    <xf numFmtId="168" fontId="0" fillId="0" borderId="0" xfId="0" applyNumberFormat="1" applyAlignment="1">
      <alignment horizontal="right"/>
    </xf>
    <xf numFmtId="168" fontId="0" fillId="0" borderId="0" xfId="0" applyNumberFormat="1"/>
    <xf numFmtId="0" fontId="8" fillId="0" borderId="0" xfId="0" applyFont="1" applyBorder="1" applyAlignment="1">
      <alignment horizontal="left" vertical="center"/>
    </xf>
    <xf numFmtId="0" fontId="0" fillId="0" borderId="0" xfId="0" applyBorder="1" applyAlignment="1">
      <alignment horizontal="left" wrapText="1"/>
    </xf>
    <xf numFmtId="168" fontId="8" fillId="0" borderId="0" xfId="0" applyNumberFormat="1" applyFont="1" applyAlignment="1">
      <alignment wrapText="1"/>
    </xf>
    <xf numFmtId="166" fontId="8" fillId="0" borderId="0" xfId="0" applyNumberFormat="1" applyFont="1"/>
    <xf numFmtId="2" fontId="8" fillId="0" borderId="0" xfId="0" applyNumberFormat="1" applyFont="1"/>
    <xf numFmtId="0" fontId="8" fillId="0" borderId="0" xfId="0" applyFont="1" applyBorder="1" applyAlignment="1">
      <alignment horizontal="center"/>
    </xf>
    <xf numFmtId="168" fontId="8" fillId="0" borderId="0" xfId="0" applyNumberFormat="1" applyFont="1" applyBorder="1"/>
    <xf numFmtId="164" fontId="8" fillId="0" borderId="0" xfId="0" applyNumberFormat="1" applyFont="1"/>
    <xf numFmtId="168" fontId="0" fillId="0" borderId="0" xfId="0" applyNumberFormat="1" applyBorder="1"/>
    <xf numFmtId="0" fontId="0" fillId="0" borderId="0" xfId="0" applyBorder="1" applyAlignment="1">
      <alignment wrapText="1"/>
    </xf>
    <xf numFmtId="0" fontId="1" fillId="0" borderId="9" xfId="0" applyFont="1" applyBorder="1"/>
    <xf numFmtId="0" fontId="0" fillId="0" borderId="9" xfId="0" applyBorder="1" applyAlignment="1">
      <alignment horizontal="left"/>
    </xf>
    <xf numFmtId="170" fontId="0" fillId="0" borderId="10" xfId="0" applyNumberFormat="1" applyBorder="1"/>
    <xf numFmtId="165" fontId="15" fillId="0" borderId="0" xfId="0" applyNumberFormat="1" applyFont="1"/>
    <xf numFmtId="165" fontId="16" fillId="0" borderId="0" xfId="0" applyNumberFormat="1" applyFont="1"/>
    <xf numFmtId="0" fontId="15" fillId="0" borderId="0" xfId="0" applyFont="1"/>
    <xf numFmtId="0" fontId="4" fillId="0" borderId="4" xfId="0" applyFont="1" applyBorder="1" applyAlignment="1"/>
    <xf numFmtId="0" fontId="4" fillId="0" borderId="5" xfId="0" applyFont="1" applyBorder="1" applyAlignment="1"/>
    <xf numFmtId="2" fontId="4" fillId="3" borderId="3" xfId="0" applyNumberFormat="1" applyFont="1" applyFill="1" applyBorder="1" applyAlignment="1">
      <alignment horizontal="center"/>
    </xf>
    <xf numFmtId="2" fontId="4" fillId="3" borderId="10" xfId="0" applyNumberFormat="1" applyFont="1" applyFill="1" applyBorder="1" applyAlignment="1">
      <alignment horizontal="center"/>
    </xf>
    <xf numFmtId="2" fontId="4" fillId="5" borderId="7" xfId="0" applyNumberFormat="1" applyFont="1" applyFill="1" applyBorder="1" applyAlignment="1">
      <alignment horizontal="center"/>
    </xf>
    <xf numFmtId="2" fontId="7" fillId="5" borderId="2" xfId="0" applyNumberFormat="1" applyFont="1" applyFill="1" applyBorder="1" applyAlignment="1">
      <alignment horizontal="center" vertical="center"/>
    </xf>
    <xf numFmtId="2" fontId="4" fillId="12" borderId="3" xfId="0" applyNumberFormat="1" applyFont="1" applyFill="1" applyBorder="1" applyAlignment="1">
      <alignment horizontal="center"/>
    </xf>
    <xf numFmtId="0" fontId="12" fillId="0" borderId="0" xfId="0" applyFont="1" applyAlignment="1">
      <alignment horizontal="center"/>
    </xf>
    <xf numFmtId="165" fontId="12" fillId="0" borderId="0" xfId="0" applyNumberFormat="1" applyFont="1"/>
    <xf numFmtId="165" fontId="17" fillId="0" borderId="0" xfId="0" applyNumberFormat="1" applyFont="1"/>
    <xf numFmtId="0" fontId="1" fillId="0" borderId="1" xfId="0" applyFont="1" applyBorder="1" applyAlignment="1" applyProtection="1">
      <alignment horizontal="center"/>
      <protection locked="0"/>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165" fontId="0" fillId="0" borderId="0" xfId="0" applyNumberFormat="1" applyFill="1"/>
    <xf numFmtId="165" fontId="15" fillId="0" borderId="0" xfId="0" applyNumberFormat="1" applyFont="1" applyFill="1"/>
    <xf numFmtId="165" fontId="15" fillId="0" borderId="10" xfId="0" applyNumberFormat="1" applyFont="1" applyFill="1" applyBorder="1"/>
    <xf numFmtId="165" fontId="0" fillId="0" borderId="10" xfId="0" applyNumberFormat="1" applyFill="1" applyBorder="1"/>
    <xf numFmtId="0" fontId="4" fillId="2" borderId="10"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13" fillId="0" borderId="29" xfId="0" applyFont="1" applyBorder="1" applyAlignment="1">
      <alignment horizontal="center" wrapText="1"/>
    </xf>
    <xf numFmtId="9" fontId="12" fillId="0" borderId="31" xfId="3" applyFont="1" applyBorder="1" applyAlignment="1">
      <alignment horizontal="center"/>
    </xf>
    <xf numFmtId="9" fontId="12" fillId="0" borderId="22" xfId="3" applyFont="1" applyBorder="1" applyAlignment="1">
      <alignment horizontal="center"/>
    </xf>
    <xf numFmtId="9" fontId="12" fillId="0" borderId="25" xfId="3" applyFont="1" applyBorder="1" applyAlignment="1">
      <alignment horizontal="center"/>
    </xf>
    <xf numFmtId="0" fontId="1" fillId="0" borderId="3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21"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49" xfId="0" applyFont="1" applyBorder="1" applyAlignment="1">
      <alignment horizontal="center"/>
    </xf>
    <xf numFmtId="0" fontId="1" fillId="0" borderId="38" xfId="0" applyFont="1" applyBorder="1" applyAlignment="1">
      <alignment horizontal="center" vertical="center" wrapText="1"/>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1" fillId="0" borderId="19" xfId="0" applyFont="1" applyBorder="1" applyAlignment="1"/>
    <xf numFmtId="0" fontId="11" fillId="0" borderId="0" xfId="0" applyFont="1" applyAlignment="1">
      <alignment horizontal="center"/>
    </xf>
    <xf numFmtId="0" fontId="0" fillId="0" borderId="1" xfId="0" applyBorder="1" applyAlignment="1">
      <alignment wrapText="1"/>
    </xf>
    <xf numFmtId="0" fontId="10" fillId="0" borderId="35" xfId="0" applyFont="1" applyBorder="1" applyAlignment="1">
      <alignment horizontal="center"/>
    </xf>
    <xf numFmtId="0" fontId="0" fillId="0" borderId="0" xfId="0" applyFont="1" applyBorder="1" applyAlignment="1"/>
    <xf numFmtId="0" fontId="0" fillId="0" borderId="0" xfId="0" applyFont="1" applyBorder="1"/>
    <xf numFmtId="0" fontId="0" fillId="0" borderId="0" xfId="0" applyFont="1" applyBorder="1" applyAlignment="1">
      <alignment vertical="top" wrapText="1"/>
    </xf>
    <xf numFmtId="0" fontId="0" fillId="0" borderId="0" xfId="0" applyFont="1" applyAlignment="1">
      <alignment vertical="top" wrapText="1"/>
    </xf>
    <xf numFmtId="0" fontId="0" fillId="0" borderId="0" xfId="0" applyFont="1" applyProtection="1"/>
    <xf numFmtId="0" fontId="0" fillId="0" borderId="1" xfId="0" applyFont="1" applyBorder="1" applyAlignment="1">
      <alignment horizontal="center"/>
    </xf>
    <xf numFmtId="0" fontId="0" fillId="10" borderId="21" xfId="0" applyFont="1" applyFill="1" applyBorder="1" applyAlignment="1" applyProtection="1">
      <alignment horizontal="left"/>
      <protection locked="0"/>
    </xf>
    <xf numFmtId="0" fontId="0" fillId="10" borderId="1" xfId="0" applyFont="1" applyFill="1" applyBorder="1" applyAlignment="1" applyProtection="1">
      <alignment horizontal="center"/>
      <protection locked="0"/>
    </xf>
    <xf numFmtId="0" fontId="0" fillId="9" borderId="1" xfId="0" applyFont="1" applyFill="1" applyBorder="1" applyAlignment="1" applyProtection="1">
      <alignment horizontal="center"/>
      <protection locked="0"/>
    </xf>
    <xf numFmtId="2" fontId="0" fillId="10" borderId="1" xfId="0" applyNumberFormat="1" applyFont="1" applyFill="1" applyBorder="1" applyAlignment="1" applyProtection="1">
      <alignment horizontal="center"/>
      <protection locked="0"/>
    </xf>
    <xf numFmtId="2" fontId="0" fillId="0" borderId="1" xfId="0" applyNumberFormat="1" applyFont="1" applyBorder="1" applyAlignment="1" applyProtection="1">
      <alignment horizontal="center"/>
    </xf>
    <xf numFmtId="164" fontId="0" fillId="0" borderId="22" xfId="0" applyNumberFormat="1" applyFont="1" applyBorder="1" applyAlignment="1" applyProtection="1">
      <alignment horizontal="center"/>
    </xf>
    <xf numFmtId="0" fontId="0" fillId="0" borderId="24" xfId="0" applyFont="1" applyBorder="1" applyAlignment="1">
      <alignment horizontal="center"/>
    </xf>
    <xf numFmtId="0" fontId="0" fillId="0" borderId="0" xfId="0" applyFont="1" applyBorder="1" applyProtection="1"/>
    <xf numFmtId="0" fontId="0" fillId="0" borderId="0" xfId="0" applyFont="1" applyBorder="1" applyAlignment="1">
      <alignment vertical="center" wrapText="1"/>
    </xf>
    <xf numFmtId="0" fontId="0" fillId="0" borderId="21" xfId="0" applyFont="1" applyBorder="1" applyAlignment="1" applyProtection="1">
      <alignment horizontal="center"/>
      <protection locked="0"/>
    </xf>
    <xf numFmtId="2" fontId="0" fillId="0" borderId="1" xfId="0" applyNumberFormat="1" applyFont="1" applyBorder="1" applyAlignment="1" applyProtection="1">
      <alignment horizontal="center"/>
      <protection locked="0"/>
    </xf>
    <xf numFmtId="2" fontId="0" fillId="0" borderId="22" xfId="0" applyNumberFormat="1" applyFont="1" applyBorder="1" applyAlignment="1" applyProtection="1">
      <alignment horizontal="center"/>
      <protection locked="0"/>
    </xf>
    <xf numFmtId="0" fontId="0" fillId="0" borderId="23" xfId="0" applyFont="1" applyBorder="1" applyAlignment="1" applyProtection="1">
      <alignment horizontal="center"/>
      <protection locked="0"/>
    </xf>
    <xf numFmtId="2" fontId="0" fillId="0" borderId="24" xfId="0" applyNumberFormat="1" applyFont="1" applyBorder="1" applyAlignment="1" applyProtection="1">
      <alignment horizontal="center"/>
      <protection locked="0"/>
    </xf>
    <xf numFmtId="2" fontId="0" fillId="0" borderId="25" xfId="0" applyNumberFormat="1" applyFont="1" applyBorder="1" applyAlignment="1" applyProtection="1">
      <alignment horizontal="center"/>
      <protection locked="0"/>
    </xf>
    <xf numFmtId="0" fontId="0" fillId="0" borderId="0" xfId="0" applyFont="1" applyProtection="1">
      <protection locked="0"/>
    </xf>
    <xf numFmtId="0" fontId="0" fillId="0" borderId="0"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Alignment="1">
      <alignment wrapText="1"/>
    </xf>
    <xf numFmtId="0" fontId="0" fillId="0" borderId="5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vertical="center" wrapText="1"/>
    </xf>
    <xf numFmtId="0" fontId="0" fillId="0" borderId="17" xfId="0" applyFont="1" applyBorder="1" applyAlignment="1">
      <alignment vertical="center"/>
    </xf>
    <xf numFmtId="0" fontId="0" fillId="13" borderId="32" xfId="0" applyFill="1" applyBorder="1" applyAlignment="1" applyProtection="1">
      <alignment horizontal="left" wrapText="1"/>
      <protection locked="0"/>
    </xf>
    <xf numFmtId="167" fontId="1" fillId="13" borderId="34" xfId="0" applyNumberFormat="1" applyFont="1" applyFill="1" applyBorder="1" applyAlignment="1" applyProtection="1">
      <alignment horizontal="center"/>
      <protection locked="0"/>
    </xf>
    <xf numFmtId="0" fontId="0" fillId="13" borderId="37"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24" xfId="0" applyFill="1" applyBorder="1" applyAlignment="1" applyProtection="1">
      <alignment horizontal="left"/>
      <protection locked="0"/>
    </xf>
    <xf numFmtId="0" fontId="1" fillId="0" borderId="56" xfId="0" applyFont="1" applyBorder="1" applyAlignment="1">
      <alignment horizontal="center" wrapText="1"/>
    </xf>
    <xf numFmtId="0" fontId="11" fillId="0" borderId="0" xfId="0" applyFont="1" applyAlignment="1"/>
    <xf numFmtId="2" fontId="0" fillId="0" borderId="13" xfId="0" applyNumberFormat="1" applyFont="1" applyBorder="1" applyAlignment="1">
      <alignment horizontal="center"/>
    </xf>
    <xf numFmtId="0" fontId="0" fillId="0" borderId="6" xfId="0" applyFont="1" applyBorder="1" applyAlignment="1">
      <alignment horizontal="center"/>
    </xf>
    <xf numFmtId="0" fontId="0" fillId="0" borderId="40" xfId="0" applyFont="1" applyBorder="1" applyAlignment="1">
      <alignment horizontal="center"/>
    </xf>
    <xf numFmtId="0" fontId="1" fillId="0" borderId="57" xfId="0" applyFont="1" applyBorder="1" applyAlignment="1">
      <alignment horizontal="center" wrapText="1"/>
    </xf>
    <xf numFmtId="0" fontId="0" fillId="0" borderId="58" xfId="0" applyFont="1" applyBorder="1" applyAlignment="1">
      <alignment horizontal="center"/>
    </xf>
    <xf numFmtId="0" fontId="0" fillId="0" borderId="59" xfId="0" applyFont="1" applyBorder="1" applyAlignment="1">
      <alignment horizontal="center"/>
    </xf>
    <xf numFmtId="0" fontId="0" fillId="0" borderId="60" xfId="0" applyFont="1" applyBorder="1" applyAlignment="1">
      <alignment horizontal="center"/>
    </xf>
    <xf numFmtId="0" fontId="4" fillId="0" borderId="0" xfId="0" applyFont="1" applyBorder="1"/>
    <xf numFmtId="0" fontId="2" fillId="0" borderId="0" xfId="1"/>
    <xf numFmtId="164" fontId="10" fillId="0" borderId="25" xfId="0" applyNumberFormat="1" applyFont="1" applyBorder="1" applyAlignment="1" applyProtection="1">
      <alignment horizontal="center" vertical="center"/>
    </xf>
    <xf numFmtId="0" fontId="0" fillId="13" borderId="42" xfId="0" applyFill="1" applyBorder="1" applyAlignment="1" applyProtection="1">
      <alignment horizontal="left"/>
      <protection locked="0"/>
    </xf>
    <xf numFmtId="0" fontId="0" fillId="13" borderId="43" xfId="0" applyFill="1" applyBorder="1" applyAlignment="1" applyProtection="1">
      <alignment horizontal="left"/>
      <protection locked="0"/>
    </xf>
    <xf numFmtId="0" fontId="0" fillId="13" borderId="37" xfId="0" applyFill="1" applyBorder="1" applyAlignment="1" applyProtection="1">
      <alignment horizontal="left"/>
      <protection locked="0"/>
    </xf>
    <xf numFmtId="0" fontId="0" fillId="13" borderId="38" xfId="0" applyFill="1" applyBorder="1" applyAlignment="1" applyProtection="1">
      <alignment horizontal="left"/>
      <protection locked="0"/>
    </xf>
    <xf numFmtId="0" fontId="10" fillId="0" borderId="27" xfId="0" applyFont="1" applyFill="1" applyBorder="1" applyAlignment="1">
      <alignment horizontal="center"/>
    </xf>
    <xf numFmtId="0" fontId="11" fillId="0" borderId="27" xfId="0" applyFont="1" applyFill="1" applyBorder="1" applyAlignment="1">
      <alignment horizontal="center"/>
    </xf>
    <xf numFmtId="0" fontId="10" fillId="0" borderId="16" xfId="0" applyFont="1" applyBorder="1" applyAlignment="1">
      <alignment horizontal="center"/>
    </xf>
    <xf numFmtId="0" fontId="10" fillId="0" borderId="18" xfId="0" applyFont="1" applyBorder="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0" fillId="13" borderId="47" xfId="0" applyFill="1" applyBorder="1" applyAlignment="1" applyProtection="1">
      <alignment horizontal="left"/>
      <protection locked="0"/>
    </xf>
    <xf numFmtId="0" fontId="0" fillId="13" borderId="48" xfId="0" applyFill="1" applyBorder="1" applyAlignment="1" applyProtection="1">
      <alignment horizontal="left"/>
      <protection locked="0"/>
    </xf>
    <xf numFmtId="0" fontId="10" fillId="0" borderId="32" xfId="0" applyFont="1" applyBorder="1" applyAlignment="1">
      <alignment horizontal="center" wrapText="1"/>
    </xf>
    <xf numFmtId="0" fontId="10" fillId="0" borderId="33" xfId="0" applyFont="1" applyBorder="1" applyAlignment="1">
      <alignment horizontal="center"/>
    </xf>
    <xf numFmtId="0" fontId="10" fillId="0" borderId="3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0" borderId="32" xfId="0" applyFont="1" applyBorder="1" applyAlignment="1">
      <alignment horizontal="center"/>
    </xf>
    <xf numFmtId="0" fontId="0" fillId="13" borderId="32" xfId="0" applyFill="1" applyBorder="1" applyAlignment="1" applyProtection="1">
      <alignment horizontal="left"/>
      <protection locked="0"/>
    </xf>
    <xf numFmtId="0" fontId="0" fillId="13" borderId="33" xfId="0" applyFill="1" applyBorder="1" applyAlignment="1" applyProtection="1">
      <alignment horizontal="left"/>
      <protection locked="0"/>
    </xf>
    <xf numFmtId="0" fontId="0" fillId="13" borderId="34" xfId="0" applyFill="1" applyBorder="1" applyAlignment="1" applyProtection="1">
      <alignment horizontal="left"/>
      <protection locked="0"/>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13" borderId="16" xfId="0" applyFill="1" applyBorder="1" applyAlignment="1" applyProtection="1">
      <alignment horizontal="left"/>
      <protection locked="0"/>
    </xf>
    <xf numFmtId="0" fontId="0" fillId="13" borderId="17" xfId="0" applyFill="1" applyBorder="1" applyAlignment="1" applyProtection="1">
      <alignment horizontal="left"/>
      <protection locked="0"/>
    </xf>
    <xf numFmtId="0" fontId="0" fillId="13" borderId="18" xfId="0" applyFill="1" applyBorder="1" applyAlignment="1" applyProtection="1">
      <alignment horizontal="left"/>
      <protection locked="0"/>
    </xf>
    <xf numFmtId="0" fontId="0" fillId="13" borderId="19" xfId="0" applyFill="1" applyBorder="1" applyAlignment="1" applyProtection="1">
      <alignment horizontal="left"/>
      <protection locked="0"/>
    </xf>
    <xf numFmtId="0" fontId="0" fillId="13" borderId="0" xfId="0" applyFill="1" applyAlignment="1" applyProtection="1">
      <alignment horizontal="left"/>
      <protection locked="0"/>
    </xf>
    <xf numFmtId="0" fontId="0" fillId="13" borderId="27" xfId="0" applyFill="1" applyBorder="1" applyAlignment="1" applyProtection="1">
      <alignment horizontal="left"/>
      <protection locked="0"/>
    </xf>
    <xf numFmtId="0" fontId="0" fillId="13" borderId="28" xfId="0" applyFill="1" applyBorder="1" applyAlignment="1" applyProtection="1">
      <alignment horizontal="left"/>
      <protection locked="0"/>
    </xf>
    <xf numFmtId="0" fontId="1" fillId="0" borderId="36" xfId="0" applyFont="1" applyBorder="1" applyAlignment="1">
      <alignment horizontal="center"/>
    </xf>
    <xf numFmtId="0" fontId="1" fillId="0" borderId="34"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0" fillId="13" borderId="4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22" xfId="0" applyFill="1" applyBorder="1" applyAlignment="1" applyProtection="1">
      <alignment horizontal="left"/>
      <protection locked="0"/>
    </xf>
    <xf numFmtId="0" fontId="4" fillId="10" borderId="4"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13" borderId="39" xfId="0" applyFill="1" applyBorder="1" applyAlignment="1">
      <alignment horizontal="left"/>
    </xf>
    <xf numFmtId="0" fontId="0" fillId="13" borderId="45" xfId="0" applyFill="1" applyBorder="1" applyAlignment="1">
      <alignment horizontal="left"/>
    </xf>
    <xf numFmtId="0" fontId="0" fillId="13" borderId="46" xfId="0" applyFill="1" applyBorder="1" applyAlignment="1">
      <alignment horizontal="left"/>
    </xf>
    <xf numFmtId="0" fontId="0" fillId="13" borderId="39" xfId="0" applyFill="1" applyBorder="1" applyAlignment="1" applyProtection="1">
      <alignment horizontal="left"/>
      <protection locked="0"/>
    </xf>
    <xf numFmtId="0" fontId="0" fillId="13" borderId="40" xfId="0" applyFill="1" applyBorder="1" applyAlignment="1" applyProtection="1">
      <alignment horizontal="left"/>
      <protection locked="0"/>
    </xf>
    <xf numFmtId="0" fontId="0" fillId="13" borderId="44" xfId="0" applyFill="1" applyBorder="1" applyAlignment="1" applyProtection="1">
      <alignment horizontal="left"/>
      <protection locked="0"/>
    </xf>
    <xf numFmtId="0" fontId="0" fillId="13" borderId="45" xfId="0" applyFill="1" applyBorder="1" applyAlignment="1" applyProtection="1">
      <alignment horizontal="left"/>
      <protection locked="0"/>
    </xf>
    <xf numFmtId="0" fontId="0" fillId="13" borderId="46" xfId="0" applyFill="1" applyBorder="1" applyAlignment="1" applyProtection="1">
      <alignment horizontal="left"/>
      <protection locked="0"/>
    </xf>
    <xf numFmtId="0" fontId="4" fillId="0" borderId="0" xfId="0" applyFont="1" applyBorder="1" applyAlignment="1" applyProtection="1">
      <alignment horizontal="left" vertical="top" wrapText="1"/>
    </xf>
    <xf numFmtId="0" fontId="4" fillId="0" borderId="27" xfId="0" applyFont="1" applyBorder="1" applyAlignment="1" applyProtection="1">
      <alignment horizontal="left" vertical="top" wrapText="1"/>
    </xf>
    <xf numFmtId="0" fontId="4" fillId="10" borderId="42"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48" xfId="0" applyFont="1" applyFill="1" applyBorder="1" applyAlignment="1">
      <alignment horizontal="center" vertical="center"/>
    </xf>
    <xf numFmtId="0" fontId="4" fillId="9" borderId="39" xfId="0" applyFont="1" applyFill="1" applyBorder="1" applyAlignment="1">
      <alignment horizontal="center"/>
    </xf>
    <xf numFmtId="0" fontId="4" fillId="9" borderId="45" xfId="0" applyFont="1" applyFill="1" applyBorder="1" applyAlignment="1">
      <alignment horizontal="center"/>
    </xf>
    <xf numFmtId="0" fontId="4" fillId="9" borderId="46" xfId="0" applyFont="1" applyFill="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0" borderId="0" xfId="0" applyFont="1" applyAlignment="1">
      <alignment horizontal="left" wrapText="1"/>
    </xf>
    <xf numFmtId="0" fontId="0" fillId="0" borderId="0" xfId="0" applyFont="1" applyBorder="1" applyAlignment="1">
      <alignment horizontal="left" wrapText="1"/>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vertical="center"/>
    </xf>
    <xf numFmtId="0" fontId="0" fillId="0" borderId="25" xfId="0" applyFont="1" applyBorder="1" applyAlignment="1">
      <alignment vertical="center"/>
    </xf>
    <xf numFmtId="0" fontId="0" fillId="0" borderId="1" xfId="0" applyFont="1" applyBorder="1" applyAlignment="1">
      <alignment vertical="center" wrapText="1"/>
    </xf>
    <xf numFmtId="0" fontId="0" fillId="0" borderId="24" xfId="0" applyFont="1" applyBorder="1" applyAlignment="1">
      <alignment vertical="center" wrapText="1"/>
    </xf>
    <xf numFmtId="0" fontId="1" fillId="0" borderId="37" xfId="0" applyFont="1" applyBorder="1" applyAlignment="1">
      <alignment horizontal="center"/>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0" xfId="0" applyFont="1" applyBorder="1" applyAlignment="1">
      <alignment horizontal="left" vertical="center" wrapText="1"/>
    </xf>
    <xf numFmtId="0" fontId="0" fillId="0" borderId="20"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3" fillId="0" borderId="32" xfId="0" applyFont="1" applyBorder="1" applyAlignment="1" applyProtection="1">
      <alignment horizontal="center"/>
    </xf>
    <xf numFmtId="0" fontId="3" fillId="0" borderId="33" xfId="0" applyFont="1" applyBorder="1" applyAlignment="1" applyProtection="1">
      <alignment horizontal="center"/>
    </xf>
    <xf numFmtId="0" fontId="3" fillId="0" borderId="34" xfId="0" applyFont="1" applyBorder="1" applyAlignment="1" applyProtection="1">
      <alignment horizontal="center"/>
    </xf>
    <xf numFmtId="0" fontId="10" fillId="0" borderId="23" xfId="0" applyFont="1" applyBorder="1" applyAlignment="1">
      <alignment horizontal="right" vertical="center"/>
    </xf>
    <xf numFmtId="0" fontId="10" fillId="0" borderId="24" xfId="0" applyFont="1" applyBorder="1" applyAlignment="1">
      <alignment horizontal="right" vertical="center"/>
    </xf>
    <xf numFmtId="0" fontId="1" fillId="0" borderId="42"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13" borderId="11" xfId="0" applyFont="1" applyFill="1" applyBorder="1" applyAlignment="1">
      <alignment horizontal="left"/>
    </xf>
    <xf numFmtId="0" fontId="5" fillId="13" borderId="15" xfId="0" applyFont="1" applyFill="1" applyBorder="1" applyAlignment="1" applyProtection="1">
      <alignment horizontal="center" vertical="center"/>
    </xf>
    <xf numFmtId="0" fontId="5" fillId="13" borderId="27" xfId="0" applyFont="1" applyFill="1" applyBorder="1" applyAlignment="1" applyProtection="1">
      <alignment horizontal="center" vertical="center"/>
    </xf>
    <xf numFmtId="0" fontId="0" fillId="7" borderId="2" xfId="0" applyFont="1" applyFill="1" applyBorder="1" applyAlignment="1">
      <alignment horizontal="left" vertical="center"/>
    </xf>
    <xf numFmtId="0" fontId="0" fillId="7" borderId="3" xfId="0" applyFont="1" applyFill="1" applyBorder="1" applyAlignment="1">
      <alignment horizontal="left" vertical="center"/>
    </xf>
    <xf numFmtId="0" fontId="0" fillId="3" borderId="2" xfId="0" applyFont="1" applyFill="1" applyBorder="1" applyAlignment="1">
      <alignment horizontal="left" vertical="center"/>
    </xf>
    <xf numFmtId="0" fontId="0" fillId="3" borderId="14" xfId="0" applyFont="1" applyFill="1" applyBorder="1" applyAlignment="1">
      <alignment horizontal="left" vertical="center"/>
    </xf>
    <xf numFmtId="0" fontId="0" fillId="3" borderId="3" xfId="0" applyFont="1" applyFill="1" applyBorder="1" applyAlignment="1">
      <alignment horizontal="left"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5" borderId="2" xfId="0" applyFont="1" applyFill="1" applyBorder="1" applyAlignment="1">
      <alignment horizontal="left" vertical="center"/>
    </xf>
    <xf numFmtId="0" fontId="0" fillId="5" borderId="14" xfId="0" applyFont="1" applyFill="1" applyBorder="1" applyAlignment="1">
      <alignment horizontal="left" vertical="center"/>
    </xf>
    <xf numFmtId="0" fontId="0" fillId="5" borderId="3" xfId="0" applyFont="1" applyFill="1" applyBorder="1" applyAlignment="1">
      <alignment horizontal="left" vertical="center"/>
    </xf>
    <xf numFmtId="0" fontId="0" fillId="6" borderId="2" xfId="0" applyFont="1" applyFill="1" applyBorder="1" applyAlignment="1">
      <alignment horizontal="left" vertical="center"/>
    </xf>
    <xf numFmtId="0" fontId="0" fillId="6" borderId="14" xfId="0" applyFont="1" applyFill="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4" xfId="0" applyFont="1" applyBorder="1" applyAlignment="1">
      <alignment horizontal="left"/>
    </xf>
    <xf numFmtId="0" fontId="4" fillId="0" borderId="6"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2" fontId="4" fillId="5" borderId="2" xfId="0" applyNumberFormat="1" applyFont="1" applyFill="1" applyBorder="1" applyAlignment="1">
      <alignment horizontal="center" vertical="center"/>
    </xf>
    <xf numFmtId="2" fontId="4" fillId="5" borderId="14" xfId="0" applyNumberFormat="1" applyFont="1" applyFill="1" applyBorder="1" applyAlignment="1">
      <alignment horizontal="center" vertical="center"/>
    </xf>
    <xf numFmtId="2" fontId="4" fillId="5" borderId="10"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4" fillId="3" borderId="2" xfId="0" applyFont="1" applyFill="1" applyBorder="1" applyAlignment="1">
      <alignment horizontal="left" vertical="center"/>
    </xf>
    <xf numFmtId="0" fontId="4" fillId="3" borderId="1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14" xfId="0" applyFont="1" applyFill="1" applyBorder="1" applyAlignment="1">
      <alignment horizontal="left" vertical="center"/>
    </xf>
    <xf numFmtId="2" fontId="4" fillId="12" borderId="2" xfId="0" applyNumberFormat="1" applyFont="1" applyFill="1" applyBorder="1" applyAlignment="1">
      <alignment horizontal="center" vertical="center"/>
    </xf>
    <xf numFmtId="2" fontId="4" fillId="12" borderId="14"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2" fontId="4" fillId="3" borderId="14"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0" fontId="4" fillId="5" borderId="14" xfId="0" applyFont="1" applyFill="1" applyBorder="1" applyAlignment="1">
      <alignment horizontal="left" vertical="center"/>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2" fontId="4" fillId="5" borderId="7" xfId="0" applyNumberFormat="1" applyFont="1" applyFill="1" applyBorder="1" applyAlignment="1">
      <alignment horizontal="center" vertical="center"/>
    </xf>
    <xf numFmtId="2" fontId="4" fillId="5" borderId="13" xfId="0" applyNumberFormat="1"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14" xfId="0" applyFont="1" applyFill="1" applyBorder="1" applyAlignment="1">
      <alignment horizontal="left" vertical="center"/>
    </xf>
    <xf numFmtId="2" fontId="4" fillId="4" borderId="14"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5" borderId="8" xfId="0" applyFont="1" applyFill="1" applyBorder="1" applyAlignment="1">
      <alignment horizontal="left" vertical="center"/>
    </xf>
    <xf numFmtId="0" fontId="4" fillId="5" borderId="12" xfId="0" applyFont="1" applyFill="1" applyBorder="1" applyAlignment="1">
      <alignment horizontal="left" vertical="center"/>
    </xf>
    <xf numFmtId="0" fontId="4" fillId="5" borderId="11" xfId="0" applyFont="1" applyFill="1" applyBorder="1" applyAlignment="1">
      <alignment horizontal="left"/>
    </xf>
    <xf numFmtId="0" fontId="4" fillId="5" borderId="13" xfId="0" applyFont="1" applyFill="1" applyBorder="1" applyAlignment="1">
      <alignment horizontal="left"/>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2" fontId="4" fillId="7" borderId="1" xfId="0" applyNumberFormat="1" applyFont="1" applyFill="1" applyBorder="1" applyAlignment="1">
      <alignment horizontal="center" vertical="center"/>
    </xf>
    <xf numFmtId="2" fontId="4" fillId="5" borderId="6"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left"/>
    </xf>
    <xf numFmtId="0" fontId="4" fillId="3" borderId="3"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8" fillId="0" borderId="0" xfId="0" applyFont="1" applyFill="1" applyAlignment="1">
      <alignment horizontal="center"/>
    </xf>
    <xf numFmtId="0" fontId="0" fillId="0" borderId="0" xfId="0" applyFill="1" applyBorder="1" applyAlignment="1">
      <alignment horizontal="center"/>
    </xf>
    <xf numFmtId="0" fontId="0" fillId="0" borderId="10" xfId="0" applyFill="1" applyBorder="1" applyAlignment="1">
      <alignment horizontal="center"/>
    </xf>
    <xf numFmtId="0" fontId="8" fillId="0" borderId="0" xfId="0" applyFont="1" applyAlignment="1">
      <alignment horizontal="center"/>
    </xf>
    <xf numFmtId="0" fontId="12" fillId="0" borderId="0" xfId="0" applyFont="1" applyAlignment="1">
      <alignment horizontal="center"/>
    </xf>
    <xf numFmtId="0" fontId="0" fillId="0" borderId="0" xfId="0" applyBorder="1" applyAlignment="1">
      <alignment horizontal="center"/>
    </xf>
  </cellXfs>
  <cellStyles count="4">
    <cellStyle name="40% - Accent1" xfId="2" builtinId="31"/>
    <cellStyle name="Normal" xfId="0" builtinId="0"/>
    <cellStyle name="Normal 2" xfId="1" xr:uid="{00000000-0005-0000-0000-000002000000}"/>
    <cellStyle name="Percent" xfId="3" builtinId="5"/>
  </cellStyles>
  <dxfs count="2661">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2"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t>
            </a:r>
            <a:r>
              <a:rPr lang="en-US" baseline="0"/>
              <a:t> Impervious Cover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13899831881942171"/>
                  <c:y val="-0.3508690280639740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c:ext xmlns:c16="http://schemas.microsoft.com/office/drawing/2014/chart" uri="{C3380CC4-5D6E-409C-BE32-E72D297353CC}">
              <c16:uniqueId val="{00000000-6D1A-4B46-B753-5EE7BFC8112A}"/>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5.9288715306053522E-2"/>
                  <c:y val="-0.18373373776166552"/>
                </c:manualLayout>
              </c:layout>
              <c:numFmt formatCode="#,##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c:ext xmlns:c16="http://schemas.microsoft.com/office/drawing/2014/chart" uri="{C3380CC4-5D6E-409C-BE32-E72D297353CC}">
              <c16:uniqueId val="{00000000-C453-49FD-BCE0-42FA69BC7CEE}"/>
            </c:ext>
          </c:extLst>
        </c:ser>
        <c:dLbls>
          <c:showLegendKey val="0"/>
          <c:showVal val="0"/>
          <c:showCatName val="0"/>
          <c:showSerName val="0"/>
          <c:showPercent val="0"/>
          <c:showBubbleSize val="0"/>
        </c:dLbls>
        <c:axId val="409643520"/>
        <c:axId val="409643912"/>
      </c:scatterChart>
      <c:valAx>
        <c:axId val="409643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43912"/>
        <c:crosses val="autoZero"/>
        <c:crossBetween val="midCat"/>
      </c:valAx>
      <c:valAx>
        <c:axId val="409643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435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xdr:rowOff>
    </xdr:from>
    <xdr:to>
      <xdr:col>2</xdr:col>
      <xdr:colOff>1984375</xdr:colOff>
      <xdr:row>22</xdr:row>
      <xdr:rowOff>15875</xdr:rowOff>
    </xdr:to>
    <xdr:sp macro="" textlink="">
      <xdr:nvSpPr>
        <xdr:cNvPr id="3" name="TextBox 2">
          <a:extLst>
            <a:ext uri="{FF2B5EF4-FFF2-40B4-BE49-F238E27FC236}">
              <a16:creationId xmlns:a16="http://schemas.microsoft.com/office/drawing/2014/main" id="{F77C9C77-5261-411E-B82D-4C960BC8F36D}"/>
            </a:ext>
          </a:extLst>
        </xdr:cNvPr>
        <xdr:cNvSpPr txBox="1"/>
      </xdr:nvSpPr>
      <xdr:spPr>
        <a:xfrm>
          <a:off x="47625" y="5981701"/>
          <a:ext cx="3451225" cy="58737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t>NOTICE: </a:t>
          </a:r>
          <a:r>
            <a:rPr lang="en-US" sz="1100" baseline="0">
              <a:solidFill>
                <a:sysClr val="windowText" lastClr="000000"/>
              </a:solidFill>
            </a:rPr>
            <a:t>If you find errors or problems, please contact Jill Bathke at </a:t>
          </a:r>
          <a:r>
            <a:rPr lang="en-US" sz="1100" b="0" i="0" u="none">
              <a:solidFill>
                <a:sysClr val="windowText" lastClr="000000"/>
              </a:solidFill>
              <a:effectLst/>
              <a:latin typeface="+mn-lt"/>
              <a:ea typeface="+mn-ea"/>
              <a:cs typeface="+mn-cs"/>
            </a:rPr>
            <a:t>Jill.C.Bathke@usace.army.mil</a:t>
          </a:r>
          <a:endParaRPr lang="en-US" sz="110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37043</xdr:colOff>
      <xdr:row>9</xdr:row>
      <xdr:rowOff>164042</xdr:rowOff>
    </xdr:from>
    <xdr:to>
      <xdr:col>13</xdr:col>
      <xdr:colOff>889000</xdr:colOff>
      <xdr:row>22</xdr:row>
      <xdr:rowOff>154955</xdr:rowOff>
    </xdr:to>
    <xdr:pic>
      <xdr:nvPicPr>
        <xdr:cNvPr id="3" name="Picture 2">
          <a:extLst>
            <a:ext uri="{FF2B5EF4-FFF2-40B4-BE49-F238E27FC236}">
              <a16:creationId xmlns:a16="http://schemas.microsoft.com/office/drawing/2014/main" id="{18EE07F7-69B4-42AA-929D-0BD34C586B7F}"/>
            </a:ext>
          </a:extLst>
        </xdr:cNvPr>
        <xdr:cNvPicPr>
          <a:picLocks noChangeAspect="1"/>
        </xdr:cNvPicPr>
      </xdr:nvPicPr>
      <xdr:blipFill>
        <a:blip xmlns:r="http://schemas.openxmlformats.org/officeDocument/2006/relationships" r:embed="rId1"/>
        <a:stretch>
          <a:fillRect/>
        </a:stretch>
      </xdr:blipFill>
      <xdr:spPr>
        <a:xfrm>
          <a:off x="9911293" y="2561167"/>
          <a:ext cx="6455832" cy="2737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29028</xdr:colOff>
      <xdr:row>133</xdr:row>
      <xdr:rowOff>0</xdr:rowOff>
    </xdr:from>
    <xdr:to>
      <xdr:col>4</xdr:col>
      <xdr:colOff>0</xdr:colOff>
      <xdr:row>133</xdr:row>
      <xdr:rowOff>0</xdr:rowOff>
    </xdr:to>
    <xdr:graphicFrame macro="">
      <xdr:nvGraphicFramePr>
        <xdr:cNvPr id="49" name="Chart 48">
          <a:extLst>
            <a:ext uri="{FF2B5EF4-FFF2-40B4-BE49-F238E27FC236}">
              <a16:creationId xmlns:a16="http://schemas.microsoft.com/office/drawing/2014/main" id="{00000000-0008-0000-04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2"/>
  <sheetViews>
    <sheetView tabSelected="1" zoomScaleNormal="100" workbookViewId="0">
      <selection sqref="A1:H1"/>
    </sheetView>
  </sheetViews>
  <sheetFormatPr defaultRowHeight="15" x14ac:dyDescent="0.25"/>
  <cols>
    <col min="2" max="2" width="16.7109375" customWidth="1"/>
    <col min="3" max="3" width="45.140625" bestFit="1" customWidth="1"/>
    <col min="6" max="6" width="7.85546875" customWidth="1"/>
    <col min="10" max="11" width="8.85546875" style="5"/>
  </cols>
  <sheetData>
    <row r="1" spans="1:15" ht="19.5" thickBot="1" x14ac:dyDescent="0.35">
      <c r="A1" s="294" t="s">
        <v>157</v>
      </c>
      <c r="B1" s="295"/>
      <c r="C1" s="295"/>
      <c r="D1" s="295"/>
      <c r="E1" s="295"/>
      <c r="F1" s="295"/>
      <c r="G1" s="295"/>
      <c r="H1" s="295"/>
    </row>
    <row r="2" spans="1:15" ht="19.5" thickBot="1" x14ac:dyDescent="0.35">
      <c r="A2" s="296" t="s">
        <v>140</v>
      </c>
      <c r="B2" s="297"/>
      <c r="C2" s="290"/>
      <c r="D2" s="300"/>
      <c r="E2" s="301"/>
      <c r="F2" s="302" t="s">
        <v>141</v>
      </c>
      <c r="G2" s="303"/>
      <c r="H2" s="304"/>
      <c r="J2"/>
      <c r="K2"/>
    </row>
    <row r="3" spans="1:15" ht="15.75" thickBot="1" x14ac:dyDescent="0.3">
      <c r="A3" s="298"/>
      <c r="B3" s="299"/>
      <c r="C3" s="340"/>
      <c r="D3" s="341"/>
      <c r="E3" s="342"/>
      <c r="F3" s="305">
        <f>'Debit Calculator'!I17</f>
        <v>0</v>
      </c>
      <c r="G3" s="306"/>
      <c r="H3" s="307"/>
      <c r="I3" s="30"/>
      <c r="J3" s="30"/>
      <c r="K3" s="30"/>
      <c r="L3" s="30"/>
      <c r="M3" s="5"/>
      <c r="N3" s="88"/>
      <c r="O3" s="88"/>
    </row>
    <row r="4" spans="1:15" ht="19.5" thickBot="1" x14ac:dyDescent="0.35">
      <c r="A4" s="314" t="s">
        <v>142</v>
      </c>
      <c r="B4" s="304"/>
      <c r="C4" s="315"/>
      <c r="D4" s="316"/>
      <c r="E4" s="317"/>
      <c r="F4" s="308"/>
      <c r="G4" s="309"/>
      <c r="H4" s="310"/>
      <c r="I4" s="30"/>
      <c r="J4" s="30"/>
      <c r="K4" s="30"/>
      <c r="L4" s="30"/>
      <c r="M4" s="5"/>
      <c r="N4" s="89"/>
      <c r="O4" s="90"/>
    </row>
    <row r="5" spans="1:15" ht="36.75" customHeight="1" thickBot="1" x14ac:dyDescent="0.35">
      <c r="A5" s="302" t="s">
        <v>143</v>
      </c>
      <c r="B5" s="303"/>
      <c r="C5" s="272"/>
      <c r="D5" s="241" t="s">
        <v>144</v>
      </c>
      <c r="E5" s="273">
        <v>36892</v>
      </c>
      <c r="F5" s="311"/>
      <c r="G5" s="312"/>
      <c r="H5" s="313"/>
      <c r="I5" s="30"/>
      <c r="J5" s="30"/>
      <c r="K5" s="30"/>
      <c r="L5" s="30"/>
      <c r="M5" s="5"/>
      <c r="N5" s="89"/>
      <c r="O5" s="90"/>
    </row>
    <row r="6" spans="1:15" x14ac:dyDescent="0.25">
      <c r="A6" s="318" t="s">
        <v>145</v>
      </c>
      <c r="B6" s="319"/>
      <c r="C6" s="322"/>
      <c r="D6" s="323"/>
      <c r="E6" s="323"/>
      <c r="F6" s="323"/>
      <c r="G6" s="323"/>
      <c r="H6" s="324"/>
      <c r="I6" s="30"/>
      <c r="J6" s="30"/>
      <c r="K6" s="30"/>
      <c r="L6" s="30"/>
      <c r="M6" s="5"/>
      <c r="N6" s="89"/>
      <c r="O6" s="90"/>
    </row>
    <row r="7" spans="1:15" ht="15.75" thickBot="1" x14ac:dyDescent="0.3">
      <c r="A7" s="320"/>
      <c r="B7" s="321"/>
      <c r="C7" s="325"/>
      <c r="D7" s="326"/>
      <c r="E7" s="326"/>
      <c r="F7" s="327"/>
      <c r="G7" s="327"/>
      <c r="H7" s="328"/>
      <c r="I7" s="30"/>
      <c r="J7" s="30"/>
      <c r="K7" s="30"/>
      <c r="L7" s="30"/>
      <c r="M7" s="5"/>
      <c r="N7" s="89"/>
      <c r="O7" s="90"/>
    </row>
    <row r="8" spans="1:15" ht="15.75" thickBot="1" x14ac:dyDescent="0.3">
      <c r="A8" s="329" t="s">
        <v>146</v>
      </c>
      <c r="B8" s="330"/>
      <c r="C8" s="115" t="s">
        <v>147</v>
      </c>
      <c r="D8" s="331" t="s">
        <v>148</v>
      </c>
      <c r="E8" s="330"/>
      <c r="F8" s="332" t="s">
        <v>149</v>
      </c>
      <c r="G8" s="332"/>
      <c r="H8" s="330"/>
      <c r="I8" s="30"/>
      <c r="J8" s="30"/>
      <c r="K8" s="30"/>
      <c r="L8" s="30"/>
      <c r="M8" s="5"/>
      <c r="N8" s="89"/>
      <c r="O8" s="90"/>
    </row>
    <row r="9" spans="1:15" x14ac:dyDescent="0.25">
      <c r="A9" s="290"/>
      <c r="B9" s="291"/>
      <c r="C9" s="274"/>
      <c r="D9" s="292"/>
      <c r="E9" s="292"/>
      <c r="F9" s="292"/>
      <c r="G9" s="292"/>
      <c r="H9" s="293"/>
      <c r="I9" s="30"/>
      <c r="J9" s="30"/>
      <c r="K9" s="30"/>
      <c r="L9" s="30"/>
      <c r="M9" s="5"/>
      <c r="N9" s="89"/>
      <c r="O9" s="90"/>
    </row>
    <row r="10" spans="1:15" x14ac:dyDescent="0.25">
      <c r="A10" s="333"/>
      <c r="B10" s="334"/>
      <c r="C10" s="275"/>
      <c r="D10" s="335"/>
      <c r="E10" s="335"/>
      <c r="F10" s="335"/>
      <c r="G10" s="335"/>
      <c r="H10" s="336"/>
      <c r="I10" s="30"/>
      <c r="J10" s="30"/>
      <c r="K10" s="30"/>
      <c r="L10" s="30"/>
      <c r="M10" s="5"/>
      <c r="N10" s="89"/>
      <c r="O10" s="90"/>
    </row>
    <row r="11" spans="1:15" x14ac:dyDescent="0.25">
      <c r="A11" s="333"/>
      <c r="B11" s="334"/>
      <c r="C11" s="276"/>
      <c r="D11" s="335"/>
      <c r="E11" s="335"/>
      <c r="F11" s="335"/>
      <c r="G11" s="335"/>
      <c r="H11" s="336"/>
      <c r="I11" s="30"/>
      <c r="J11" s="30"/>
      <c r="K11" s="30"/>
      <c r="L11" s="30"/>
      <c r="M11" s="5"/>
      <c r="N11" s="89"/>
      <c r="O11" s="90"/>
    </row>
    <row r="12" spans="1:15" x14ac:dyDescent="0.25">
      <c r="A12" s="333"/>
      <c r="B12" s="334"/>
      <c r="C12" s="276"/>
      <c r="D12" s="335"/>
      <c r="E12" s="335"/>
      <c r="F12" s="335"/>
      <c r="G12" s="335"/>
      <c r="H12" s="336"/>
      <c r="I12" s="30"/>
      <c r="J12" s="30"/>
      <c r="K12" s="30"/>
      <c r="L12" s="30"/>
      <c r="M12" s="5"/>
      <c r="N12" s="89"/>
      <c r="O12" s="90"/>
    </row>
    <row r="13" spans="1:15" x14ac:dyDescent="0.25">
      <c r="A13" s="333"/>
      <c r="B13" s="334"/>
      <c r="C13" s="276"/>
      <c r="D13" s="335"/>
      <c r="E13" s="335"/>
      <c r="F13" s="335"/>
      <c r="G13" s="335"/>
      <c r="H13" s="336"/>
      <c r="I13" s="30"/>
      <c r="J13" s="30"/>
      <c r="K13" s="30"/>
      <c r="L13" s="30"/>
      <c r="M13" s="5"/>
      <c r="N13" s="89"/>
      <c r="O13" s="90"/>
    </row>
    <row r="14" spans="1:15" x14ac:dyDescent="0.25">
      <c r="A14" s="333"/>
      <c r="B14" s="334"/>
      <c r="C14" s="276"/>
      <c r="D14" s="335"/>
      <c r="E14" s="335"/>
      <c r="F14" s="335"/>
      <c r="G14" s="335"/>
      <c r="H14" s="336"/>
      <c r="I14" s="30"/>
      <c r="J14" s="30"/>
      <c r="K14" s="30"/>
      <c r="L14" s="30"/>
      <c r="M14" s="5"/>
      <c r="N14" s="89"/>
      <c r="O14" s="90"/>
    </row>
    <row r="15" spans="1:15" x14ac:dyDescent="0.25">
      <c r="A15" s="333"/>
      <c r="B15" s="334"/>
      <c r="C15" s="276"/>
      <c r="D15" s="335"/>
      <c r="E15" s="335"/>
      <c r="F15" s="335"/>
      <c r="G15" s="335"/>
      <c r="H15" s="336"/>
      <c r="I15" s="30"/>
      <c r="J15" s="30"/>
      <c r="K15" s="30"/>
      <c r="L15" s="30"/>
      <c r="M15" s="5"/>
      <c r="N15" s="89"/>
      <c r="O15" s="90"/>
    </row>
    <row r="16" spans="1:15" x14ac:dyDescent="0.25">
      <c r="A16" s="333"/>
      <c r="B16" s="334"/>
      <c r="C16" s="276"/>
      <c r="D16" s="335"/>
      <c r="E16" s="335"/>
      <c r="F16" s="335"/>
      <c r="G16" s="335"/>
      <c r="H16" s="336"/>
      <c r="I16" s="30"/>
      <c r="J16" s="30"/>
      <c r="K16" s="30"/>
      <c r="L16" s="30"/>
      <c r="M16" s="5"/>
      <c r="N16" s="89"/>
      <c r="O16" s="90"/>
    </row>
    <row r="17" spans="1:27" x14ac:dyDescent="0.25">
      <c r="A17" s="333"/>
      <c r="B17" s="334"/>
      <c r="C17" s="276"/>
      <c r="D17" s="335"/>
      <c r="E17" s="335"/>
      <c r="F17" s="335"/>
      <c r="G17" s="335"/>
      <c r="H17" s="336"/>
      <c r="I17" s="30"/>
      <c r="J17" s="30"/>
      <c r="K17" s="30"/>
      <c r="L17" s="30"/>
      <c r="M17" s="5"/>
      <c r="N17" s="89"/>
      <c r="O17" s="90"/>
    </row>
    <row r="18" spans="1:27" ht="15.75" thickBot="1" x14ac:dyDescent="0.3">
      <c r="A18" s="343"/>
      <c r="B18" s="344"/>
      <c r="C18" s="277"/>
      <c r="D18" s="345"/>
      <c r="E18" s="344"/>
      <c r="F18" s="345"/>
      <c r="G18" s="346"/>
      <c r="H18" s="347"/>
      <c r="I18" s="30"/>
      <c r="J18" s="30"/>
      <c r="K18" s="30"/>
      <c r="L18" s="30"/>
      <c r="M18" s="5"/>
      <c r="N18" s="89"/>
      <c r="O18" s="90"/>
    </row>
    <row r="19" spans="1:27" x14ac:dyDescent="0.25">
      <c r="B19" s="30"/>
      <c r="C19" s="30"/>
      <c r="D19" s="30"/>
      <c r="E19" s="30"/>
      <c r="F19" s="30"/>
      <c r="G19" s="30"/>
      <c r="H19" s="30"/>
      <c r="I19" s="30"/>
      <c r="J19" s="30"/>
      <c r="K19" s="30"/>
      <c r="L19" s="30"/>
      <c r="M19" s="5"/>
      <c r="N19" s="5"/>
      <c r="O19" s="5"/>
    </row>
    <row r="20" spans="1:27" ht="15.75" x14ac:dyDescent="0.25">
      <c r="D20" s="337" t="s">
        <v>123</v>
      </c>
      <c r="E20" s="338"/>
      <c r="F20" s="338"/>
      <c r="G20" s="339"/>
      <c r="L20" s="5"/>
      <c r="M20" s="5"/>
      <c r="N20" s="5"/>
      <c r="O20" s="5"/>
      <c r="P20" s="5"/>
      <c r="Q20" s="5"/>
      <c r="R20" s="5"/>
      <c r="S20" s="5"/>
      <c r="T20" s="5"/>
      <c r="U20" s="5"/>
      <c r="V20" s="5"/>
      <c r="W20" s="5"/>
      <c r="X20" s="5"/>
      <c r="Y20" s="5"/>
      <c r="Z20" s="5"/>
      <c r="AA20" s="5"/>
    </row>
    <row r="21" spans="1:27" s="5" customFormat="1" x14ac:dyDescent="0.25"/>
    <row r="22" spans="1:27" s="5" customFormat="1" x14ac:dyDescent="0.25"/>
    <row r="23" spans="1:27" s="5" customFormat="1" x14ac:dyDescent="0.25"/>
    <row r="24" spans="1:27" x14ac:dyDescent="0.25">
      <c r="A24" s="6" t="s">
        <v>158</v>
      </c>
      <c r="B24" s="5"/>
      <c r="C24" s="5"/>
      <c r="D24" s="5"/>
      <c r="E24" s="5"/>
      <c r="F24" s="5"/>
      <c r="G24" s="5"/>
      <c r="H24" s="5"/>
      <c r="I24" s="5"/>
      <c r="L24" s="5"/>
      <c r="M24" s="5"/>
      <c r="N24" s="5"/>
      <c r="O24" s="5"/>
      <c r="P24" s="5"/>
      <c r="Q24" s="5"/>
      <c r="R24" s="5"/>
      <c r="S24" s="5"/>
      <c r="T24" s="5"/>
      <c r="U24" s="5"/>
      <c r="V24" s="5"/>
      <c r="W24" s="5"/>
      <c r="X24" s="5"/>
      <c r="Y24" s="5"/>
      <c r="Z24" s="5"/>
      <c r="AA24" s="5"/>
    </row>
    <row r="25" spans="1:27" s="5" customFormat="1" x14ac:dyDescent="0.25">
      <c r="A25" s="107" t="s">
        <v>150</v>
      </c>
      <c r="B25" s="107"/>
      <c r="C25" s="107"/>
    </row>
    <row r="26" spans="1:27" s="4" customFormat="1" x14ac:dyDescent="0.25">
      <c r="A26" s="6" t="s">
        <v>100</v>
      </c>
      <c r="B26" s="107"/>
      <c r="C26" s="107" t="s">
        <v>101</v>
      </c>
    </row>
    <row r="27" spans="1:27" s="4" customFormat="1" x14ac:dyDescent="0.25">
      <c r="A27" s="5"/>
      <c r="B27" s="107"/>
      <c r="C27" s="107" t="s">
        <v>151</v>
      </c>
    </row>
    <row r="28" spans="1:27" s="4" customFormat="1" x14ac:dyDescent="0.25">
      <c r="A28" s="5"/>
      <c r="B28" s="107"/>
      <c r="C28" s="107" t="s">
        <v>152</v>
      </c>
    </row>
    <row r="29" spans="1:27" s="4" customFormat="1" x14ac:dyDescent="0.25">
      <c r="A29" s="5"/>
      <c r="B29" s="107"/>
      <c r="C29" s="107" t="s">
        <v>153</v>
      </c>
    </row>
    <row r="30" spans="1:27" s="4" customFormat="1" x14ac:dyDescent="0.25">
      <c r="A30" s="5"/>
      <c r="B30" s="107"/>
      <c r="C30" s="107"/>
    </row>
    <row r="31" spans="1:27" s="5" customFormat="1" x14ac:dyDescent="0.25"/>
    <row r="32" spans="1:27" s="4" customFormat="1" x14ac:dyDescent="0.25">
      <c r="A32" s="6" t="s">
        <v>102</v>
      </c>
      <c r="B32" s="5"/>
      <c r="C32" s="5"/>
    </row>
    <row r="33" spans="1:27" x14ac:dyDescent="0.25">
      <c r="A33" s="5" t="s">
        <v>154</v>
      </c>
      <c r="B33" s="5"/>
      <c r="C33" s="5"/>
      <c r="D33" s="5"/>
      <c r="E33" s="5"/>
      <c r="F33" s="5"/>
      <c r="G33" s="5"/>
      <c r="H33" s="5"/>
      <c r="I33" s="5"/>
      <c r="L33" s="5"/>
      <c r="M33" s="5"/>
      <c r="N33" s="5"/>
      <c r="O33" s="5"/>
      <c r="P33" s="5"/>
      <c r="Q33" s="5"/>
      <c r="R33" s="5"/>
      <c r="S33" s="5"/>
      <c r="T33" s="5"/>
      <c r="U33" s="5"/>
      <c r="V33" s="5"/>
      <c r="W33" s="5"/>
      <c r="X33" s="5"/>
      <c r="Y33" s="5"/>
      <c r="Z33" s="5"/>
      <c r="AA33" s="5"/>
    </row>
    <row r="34" spans="1:27" x14ac:dyDescent="0.25">
      <c r="A34" s="107" t="s">
        <v>155</v>
      </c>
      <c r="B34" s="5"/>
      <c r="C34" s="5"/>
      <c r="D34" s="5"/>
      <c r="E34" s="5"/>
      <c r="F34" s="5"/>
      <c r="G34" s="5"/>
      <c r="H34" s="5"/>
      <c r="I34" s="5"/>
      <c r="L34" s="5"/>
      <c r="M34" s="5"/>
      <c r="N34" s="5"/>
      <c r="O34" s="5"/>
      <c r="P34" s="5"/>
      <c r="Q34" s="5"/>
      <c r="R34" s="5"/>
      <c r="S34" s="5"/>
      <c r="T34" s="5"/>
      <c r="U34" s="5"/>
      <c r="V34" s="5"/>
      <c r="W34" s="5"/>
      <c r="X34" s="5"/>
      <c r="Y34" s="5"/>
      <c r="Z34" s="5"/>
      <c r="AA34" s="5"/>
    </row>
    <row r="35" spans="1:27" x14ac:dyDescent="0.25">
      <c r="A35" s="5" t="s">
        <v>156</v>
      </c>
      <c r="B35" s="5"/>
      <c r="C35" s="5"/>
      <c r="D35" s="5"/>
      <c r="E35" s="5"/>
      <c r="F35" s="5"/>
      <c r="G35" s="5"/>
      <c r="H35" s="5"/>
      <c r="I35" s="5"/>
      <c r="L35" s="5"/>
      <c r="M35" s="5"/>
      <c r="N35" s="5"/>
      <c r="O35" s="5"/>
      <c r="P35" s="5"/>
      <c r="Q35" s="5"/>
      <c r="R35" s="5"/>
      <c r="S35" s="5"/>
      <c r="T35" s="5"/>
      <c r="U35" s="5"/>
      <c r="V35" s="5"/>
      <c r="W35" s="5"/>
      <c r="X35" s="5"/>
      <c r="Y35" s="5"/>
      <c r="Z35" s="5"/>
      <c r="AA35" s="5"/>
    </row>
    <row r="36" spans="1:27" x14ac:dyDescent="0.25">
      <c r="A36" s="5"/>
      <c r="B36" s="5"/>
      <c r="C36" s="5"/>
      <c r="D36" s="5"/>
      <c r="E36" s="5"/>
      <c r="F36" s="5"/>
      <c r="G36" s="5"/>
      <c r="H36" s="5"/>
      <c r="I36" s="5"/>
      <c r="L36" s="5"/>
      <c r="M36" s="5"/>
      <c r="N36" s="5"/>
      <c r="O36" s="5"/>
      <c r="P36" s="5"/>
      <c r="Q36" s="5"/>
      <c r="R36" s="5"/>
      <c r="S36" s="5"/>
      <c r="T36" s="5"/>
      <c r="U36" s="5"/>
      <c r="V36" s="5"/>
      <c r="W36" s="5"/>
      <c r="X36" s="5"/>
      <c r="Y36" s="5"/>
      <c r="Z36" s="5"/>
      <c r="AA36" s="5"/>
    </row>
    <row r="37" spans="1:27" x14ac:dyDescent="0.25">
      <c r="A37" s="5" t="s">
        <v>295</v>
      </c>
      <c r="B37" s="5"/>
      <c r="C37" s="5"/>
      <c r="D37" s="5"/>
      <c r="E37" s="5"/>
      <c r="F37" s="5"/>
      <c r="G37" s="5"/>
      <c r="H37" s="5"/>
      <c r="I37" s="5"/>
      <c r="L37" s="5"/>
      <c r="M37" s="5"/>
      <c r="N37" s="5"/>
      <c r="O37" s="5"/>
      <c r="P37" s="5"/>
      <c r="Q37" s="5"/>
      <c r="R37" s="5"/>
      <c r="S37" s="5"/>
      <c r="T37" s="5"/>
      <c r="U37" s="5"/>
      <c r="V37" s="5"/>
      <c r="W37" s="5"/>
      <c r="X37" s="5"/>
      <c r="Y37" s="5"/>
      <c r="Z37" s="5"/>
      <c r="AA37" s="5"/>
    </row>
    <row r="38" spans="1:27" x14ac:dyDescent="0.25">
      <c r="A38" s="5" t="s">
        <v>79</v>
      </c>
      <c r="B38" s="5"/>
      <c r="C38" s="116">
        <v>43704</v>
      </c>
      <c r="D38" s="5"/>
      <c r="E38" s="5"/>
      <c r="F38" s="5"/>
      <c r="G38" s="5"/>
      <c r="H38" s="5"/>
      <c r="I38" s="5"/>
      <c r="L38" s="5"/>
      <c r="M38" s="5"/>
      <c r="N38" s="5"/>
      <c r="O38" s="5"/>
      <c r="P38" s="5"/>
      <c r="Q38" s="5"/>
      <c r="R38" s="5"/>
      <c r="S38" s="5"/>
      <c r="T38" s="5"/>
      <c r="U38" s="5"/>
      <c r="V38" s="5"/>
      <c r="W38" s="5"/>
      <c r="X38" s="5"/>
      <c r="Y38" s="5"/>
      <c r="Z38" s="5"/>
      <c r="AA38" s="5"/>
    </row>
    <row r="39" spans="1:27" x14ac:dyDescent="0.25">
      <c r="C39" s="5"/>
      <c r="D39" s="5"/>
      <c r="E39" s="5"/>
      <c r="F39" s="5"/>
      <c r="G39" s="5"/>
      <c r="H39" s="5"/>
      <c r="I39" s="5"/>
      <c r="L39" s="5"/>
      <c r="M39" s="5"/>
      <c r="N39" s="5"/>
      <c r="O39" s="5"/>
      <c r="P39" s="5"/>
      <c r="Q39" s="5"/>
      <c r="R39" s="5"/>
      <c r="S39" s="5"/>
      <c r="T39" s="5"/>
      <c r="U39" s="5"/>
      <c r="V39" s="5"/>
      <c r="W39" s="5"/>
      <c r="X39" s="5"/>
      <c r="Y39" s="5"/>
      <c r="Z39" s="5"/>
      <c r="AA39" s="5"/>
    </row>
    <row r="40" spans="1:27" x14ac:dyDescent="0.25">
      <c r="C40" s="5"/>
      <c r="D40" s="5"/>
      <c r="E40" s="5"/>
      <c r="F40" s="5"/>
      <c r="G40" s="5"/>
      <c r="H40" s="5"/>
      <c r="I40" s="5"/>
      <c r="L40" s="5"/>
      <c r="M40" s="5"/>
      <c r="N40" s="5"/>
      <c r="O40" s="5"/>
      <c r="P40" s="5"/>
      <c r="Q40" s="5"/>
      <c r="R40" s="5"/>
      <c r="S40" s="5"/>
      <c r="T40" s="5"/>
      <c r="U40" s="5"/>
      <c r="V40" s="5"/>
      <c r="W40" s="5"/>
      <c r="X40" s="5"/>
      <c r="Y40" s="5"/>
      <c r="Z40" s="5"/>
      <c r="AA40" s="5"/>
    </row>
    <row r="41" spans="1:27" x14ac:dyDescent="0.25">
      <c r="C41" s="5"/>
      <c r="D41" s="5"/>
      <c r="E41" s="5"/>
      <c r="F41" s="5"/>
      <c r="G41" s="5"/>
      <c r="H41" s="5"/>
      <c r="I41" s="5"/>
      <c r="L41" s="5"/>
      <c r="M41" s="5"/>
      <c r="N41" s="5"/>
      <c r="O41" s="5"/>
      <c r="P41" s="5"/>
      <c r="Q41" s="5"/>
      <c r="R41" s="5"/>
      <c r="S41" s="5"/>
      <c r="T41" s="5"/>
      <c r="U41" s="5"/>
      <c r="V41" s="5"/>
      <c r="W41" s="5"/>
      <c r="X41" s="5"/>
      <c r="Y41" s="5"/>
      <c r="Z41" s="5"/>
      <c r="AA41" s="5"/>
    </row>
    <row r="42" spans="1:27" x14ac:dyDescent="0.25">
      <c r="C42" s="5"/>
      <c r="D42" s="5"/>
      <c r="E42" s="5"/>
      <c r="F42" s="5"/>
      <c r="G42" s="5"/>
      <c r="H42" s="5"/>
      <c r="I42" s="5"/>
      <c r="L42" s="5"/>
      <c r="M42" s="5"/>
      <c r="N42" s="5"/>
      <c r="O42" s="5"/>
      <c r="P42" s="5"/>
      <c r="Q42" s="5"/>
      <c r="R42" s="5"/>
      <c r="S42" s="5"/>
      <c r="T42" s="5"/>
      <c r="U42" s="5"/>
      <c r="V42" s="5"/>
      <c r="W42" s="5"/>
      <c r="X42" s="5"/>
      <c r="Y42" s="5"/>
      <c r="Z42" s="5"/>
      <c r="AA42" s="5"/>
    </row>
  </sheetData>
  <mergeCells count="45">
    <mergeCell ref="D20:G20"/>
    <mergeCell ref="C3:E3"/>
    <mergeCell ref="A18:B18"/>
    <mergeCell ref="D18:E18"/>
    <mergeCell ref="F18:H18"/>
    <mergeCell ref="A16:B16"/>
    <mergeCell ref="D16:E16"/>
    <mergeCell ref="F16:H16"/>
    <mergeCell ref="A17:B17"/>
    <mergeCell ref="D17:E17"/>
    <mergeCell ref="F17:H17"/>
    <mergeCell ref="A14:B14"/>
    <mergeCell ref="D14:E14"/>
    <mergeCell ref="F14:H14"/>
    <mergeCell ref="A15:B15"/>
    <mergeCell ref="D15:E15"/>
    <mergeCell ref="F15:H15"/>
    <mergeCell ref="A12:B12"/>
    <mergeCell ref="D12:E12"/>
    <mergeCell ref="F12:H12"/>
    <mergeCell ref="A13:B13"/>
    <mergeCell ref="D13:E13"/>
    <mergeCell ref="F13:H13"/>
    <mergeCell ref="A10:B10"/>
    <mergeCell ref="D10:E10"/>
    <mergeCell ref="F10:H10"/>
    <mergeCell ref="A11:B11"/>
    <mergeCell ref="D11:E11"/>
    <mergeCell ref="F11:H11"/>
    <mergeCell ref="A9:B9"/>
    <mergeCell ref="D9:E9"/>
    <mergeCell ref="F9:H9"/>
    <mergeCell ref="A1:H1"/>
    <mergeCell ref="A2:B3"/>
    <mergeCell ref="C2:E2"/>
    <mergeCell ref="F2:H2"/>
    <mergeCell ref="F3:H5"/>
    <mergeCell ref="A4:B4"/>
    <mergeCell ref="C4:E4"/>
    <mergeCell ref="A5:B5"/>
    <mergeCell ref="A6:B7"/>
    <mergeCell ref="C6:H7"/>
    <mergeCell ref="A8:B8"/>
    <mergeCell ref="D8:E8"/>
    <mergeCell ref="F8:H8"/>
  </mergeCells>
  <conditionalFormatting sqref="D20">
    <cfRule type="beginsWith" dxfId="2660" priority="1" stopIfTrue="1" operator="beginsWith" text="Functioning At Risk">
      <formula>LEFT(D20,LEN("Functioning At Risk"))="Functioning At Risk"</formula>
    </cfRule>
    <cfRule type="beginsWith" dxfId="2659" priority="2" stopIfTrue="1" operator="beginsWith" text="Not Functioning">
      <formula>LEFT(D20,LEN("Not Functioning"))="Not Functioning"</formula>
    </cfRule>
    <cfRule type="containsText" dxfId="2658" priority="3" operator="containsText" text="Functioning">
      <formula>NOT(ISERROR(SEARCH("Functioning",D20)))</formula>
    </cfRule>
  </conditionalFormatting>
  <pageMargins left="0.7" right="0.7" top="0.75" bottom="0.75" header="0.3" footer="0.3"/>
  <pageSetup scale="77"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4"/>
  <sheetViews>
    <sheetView zoomScale="90" zoomScaleNormal="90" workbookViewId="0"/>
  </sheetViews>
  <sheetFormatPr defaultRowHeight="15" x14ac:dyDescent="0.25"/>
  <cols>
    <col min="1" max="1" width="14.85546875" style="121" customWidth="1"/>
    <col min="2" max="2" width="34.7109375" style="121" bestFit="1" customWidth="1"/>
    <col min="3" max="3" width="17.42578125" style="121" customWidth="1"/>
    <col min="4" max="4" width="10.5703125" style="121" bestFit="1" customWidth="1"/>
    <col min="5" max="5" width="12.42578125" style="121" customWidth="1"/>
    <col min="6" max="6" width="16.5703125" style="121" customWidth="1"/>
    <col min="7" max="7" width="11.85546875" style="121" customWidth="1"/>
    <col min="8" max="8" width="14.5703125" style="121" customWidth="1"/>
    <col min="9" max="9" width="15.28515625" style="121" customWidth="1"/>
    <col min="10" max="10" width="13.42578125" style="121" customWidth="1"/>
    <col min="11" max="12" width="14.7109375" style="121" customWidth="1"/>
    <col min="13" max="13" width="41.28515625" style="121" customWidth="1"/>
    <col min="14" max="14" width="27" style="121" bestFit="1" customWidth="1"/>
    <col min="15" max="15" width="9.85546875" style="121" customWidth="1"/>
    <col min="16" max="16384" width="9.140625" style="121"/>
  </cols>
  <sheetData>
    <row r="1" spans="1:22" x14ac:dyDescent="0.25">
      <c r="A1" s="121" t="s">
        <v>270</v>
      </c>
      <c r="B1" s="405"/>
      <c r="C1" s="405"/>
      <c r="D1" s="405"/>
      <c r="E1" s="242"/>
    </row>
    <row r="2" spans="1:22" ht="15.75" thickBot="1" x14ac:dyDescent="0.3">
      <c r="A2" s="121" t="s">
        <v>271</v>
      </c>
      <c r="B2" s="405"/>
      <c r="C2" s="405"/>
      <c r="D2" s="405"/>
      <c r="E2" s="242"/>
    </row>
    <row r="3" spans="1:22" ht="30.75" customHeight="1" thickBot="1" x14ac:dyDescent="0.3">
      <c r="A3" s="348" t="s">
        <v>267</v>
      </c>
      <c r="B3" s="406"/>
      <c r="C3" s="406"/>
      <c r="D3" s="406"/>
      <c r="E3" s="243"/>
      <c r="F3" s="350" t="s">
        <v>123</v>
      </c>
      <c r="G3" s="351"/>
      <c r="H3" s="351"/>
      <c r="I3" s="352"/>
      <c r="J3" s="283" t="s">
        <v>114</v>
      </c>
      <c r="K3" s="278" t="s">
        <v>115</v>
      </c>
      <c r="L3" s="225" t="s">
        <v>116</v>
      </c>
      <c r="N3" s="244"/>
      <c r="O3" s="244"/>
      <c r="P3" s="244"/>
      <c r="Q3" s="244"/>
      <c r="R3" s="244"/>
      <c r="S3" s="244"/>
      <c r="T3" s="244"/>
      <c r="U3" s="244"/>
      <c r="V3" s="245"/>
    </row>
    <row r="4" spans="1:22" ht="17.25" thickTop="1" thickBot="1" x14ac:dyDescent="0.3">
      <c r="A4" s="349"/>
      <c r="B4" s="407"/>
      <c r="C4" s="407"/>
      <c r="D4" s="407"/>
      <c r="F4" s="353" t="s">
        <v>122</v>
      </c>
      <c r="G4" s="354"/>
      <c r="H4" s="354"/>
      <c r="I4" s="355"/>
      <c r="J4" s="284" t="s">
        <v>113</v>
      </c>
      <c r="K4" s="280">
        <v>1</v>
      </c>
      <c r="L4" s="226">
        <v>0</v>
      </c>
      <c r="N4" s="244"/>
      <c r="O4" s="244"/>
      <c r="P4" s="244"/>
      <c r="Q4" s="244"/>
      <c r="R4" s="244"/>
      <c r="S4" s="244"/>
      <c r="T4" s="244"/>
      <c r="U4" s="244"/>
      <c r="V4" s="245"/>
    </row>
    <row r="5" spans="1:22" ht="21.75" customHeight="1" thickBot="1" x14ac:dyDescent="0.4">
      <c r="A5" s="386" t="s">
        <v>133</v>
      </c>
      <c r="B5" s="387"/>
      <c r="C5" s="387"/>
      <c r="D5" s="387"/>
      <c r="E5" s="387"/>
      <c r="F5" s="387"/>
      <c r="G5" s="387"/>
      <c r="H5" s="387"/>
      <c r="I5" s="388"/>
      <c r="J5" s="285" t="s">
        <v>117</v>
      </c>
      <c r="K5" s="281">
        <v>0.84</v>
      </c>
      <c r="L5" s="227">
        <v>0.16</v>
      </c>
      <c r="N5" s="244"/>
      <c r="O5" s="244"/>
      <c r="P5" s="244"/>
      <c r="Q5" s="244"/>
      <c r="R5" s="244"/>
      <c r="S5" s="244"/>
      <c r="T5" s="244"/>
      <c r="U5" s="244"/>
      <c r="V5" s="245"/>
    </row>
    <row r="6" spans="1:22" ht="45" x14ac:dyDescent="0.25">
      <c r="A6" s="229" t="s">
        <v>131</v>
      </c>
      <c r="B6" s="230" t="s">
        <v>130</v>
      </c>
      <c r="C6" s="230" t="s">
        <v>296</v>
      </c>
      <c r="D6" s="230" t="s">
        <v>132</v>
      </c>
      <c r="E6" s="230" t="s">
        <v>127</v>
      </c>
      <c r="F6" s="230" t="s">
        <v>111</v>
      </c>
      <c r="G6" s="230" t="s">
        <v>112</v>
      </c>
      <c r="H6" s="230" t="s">
        <v>128</v>
      </c>
      <c r="I6" s="231" t="s">
        <v>129</v>
      </c>
      <c r="J6" s="285" t="s">
        <v>118</v>
      </c>
      <c r="K6" s="281">
        <v>0.72</v>
      </c>
      <c r="L6" s="227">
        <v>0.28000000000000003</v>
      </c>
      <c r="N6" s="244"/>
      <c r="O6" s="244"/>
      <c r="P6" s="244"/>
      <c r="Q6" s="244"/>
      <c r="R6" s="244"/>
      <c r="S6" s="244"/>
      <c r="T6" s="244"/>
      <c r="U6" s="244"/>
      <c r="V6" s="245"/>
    </row>
    <row r="7" spans="1:22" x14ac:dyDescent="0.25">
      <c r="A7" s="248">
        <f>'Project Assessment'!A9:B9</f>
        <v>0</v>
      </c>
      <c r="B7" s="249">
        <f>'Project Assessment'!C9</f>
        <v>0</v>
      </c>
      <c r="C7" s="250"/>
      <c r="D7" s="249"/>
      <c r="E7" s="251"/>
      <c r="F7" s="249"/>
      <c r="G7" s="250"/>
      <c r="H7" s="252" t="str">
        <f>IF(C7=1,VLOOKUP(A7,C27:D36,2,FALSE),IFERROR(ROUND(E7*VLOOKUP(G7,J$4:K$10,2,FALSE),2),""))</f>
        <v/>
      </c>
      <c r="I7" s="253" t="str">
        <f t="shared" ref="I7:I16" si="0">IFERROR((F7*H7)-(D7*E7),"")</f>
        <v/>
      </c>
      <c r="J7" s="285" t="s">
        <v>119</v>
      </c>
      <c r="K7" s="281">
        <v>0.53</v>
      </c>
      <c r="L7" s="227">
        <v>0.47</v>
      </c>
      <c r="N7" s="244"/>
      <c r="O7" s="244"/>
      <c r="P7" s="244"/>
      <c r="Q7" s="244"/>
      <c r="R7" s="244"/>
      <c r="S7" s="244"/>
      <c r="T7" s="244"/>
      <c r="U7" s="244"/>
      <c r="V7" s="245"/>
    </row>
    <row r="8" spans="1:22" ht="14.45" customHeight="1" x14ac:dyDescent="0.25">
      <c r="A8" s="248">
        <f>'Project Assessment'!A10:B10</f>
        <v>0</v>
      </c>
      <c r="B8" s="249">
        <f>'Project Assessment'!C10</f>
        <v>0</v>
      </c>
      <c r="C8" s="250"/>
      <c r="D8" s="249"/>
      <c r="E8" s="251"/>
      <c r="F8" s="249"/>
      <c r="G8" s="250"/>
      <c r="H8" s="252" t="str">
        <f t="shared" ref="H8:H12" si="1">IF(C8=1,VLOOKUP(A8,C28:D37,2,FALSE),IFERROR(ROUND(E8*VLOOKUP(G8,J$4:K$10,2,FALSE),2),""))</f>
        <v/>
      </c>
      <c r="I8" s="253" t="str">
        <f t="shared" si="0"/>
        <v/>
      </c>
      <c r="J8" s="285" t="s">
        <v>120</v>
      </c>
      <c r="K8" s="281">
        <v>0.23</v>
      </c>
      <c r="L8" s="227">
        <v>0.77</v>
      </c>
      <c r="N8" s="244"/>
      <c r="O8" s="244"/>
      <c r="P8" s="244"/>
      <c r="Q8" s="244"/>
      <c r="R8" s="244"/>
      <c r="S8" s="244"/>
      <c r="T8" s="244"/>
      <c r="U8" s="244"/>
      <c r="V8" s="245"/>
    </row>
    <row r="9" spans="1:22" ht="14.45" customHeight="1" thickBot="1" x14ac:dyDescent="0.3">
      <c r="A9" s="248">
        <f>'Project Assessment'!A11:B11</f>
        <v>0</v>
      </c>
      <c r="B9" s="249">
        <f>'Project Assessment'!C11</f>
        <v>0</v>
      </c>
      <c r="C9" s="250"/>
      <c r="D9" s="249"/>
      <c r="E9" s="251"/>
      <c r="F9" s="249"/>
      <c r="G9" s="250"/>
      <c r="H9" s="252" t="str">
        <f t="shared" si="1"/>
        <v/>
      </c>
      <c r="I9" s="253" t="str">
        <f t="shared" si="0"/>
        <v/>
      </c>
      <c r="J9" s="286" t="s">
        <v>121</v>
      </c>
      <c r="K9" s="282">
        <v>0</v>
      </c>
      <c r="L9" s="228">
        <v>1</v>
      </c>
      <c r="N9" s="244"/>
      <c r="O9" s="244"/>
      <c r="P9" s="244"/>
      <c r="Q9" s="244"/>
      <c r="R9" s="244"/>
      <c r="S9" s="244"/>
      <c r="T9" s="244"/>
      <c r="U9" s="244"/>
      <c r="V9" s="245"/>
    </row>
    <row r="10" spans="1:22" ht="14.45" customHeight="1" x14ac:dyDescent="0.25">
      <c r="A10" s="248">
        <f>'Project Assessment'!A12:B12</f>
        <v>0</v>
      </c>
      <c r="B10" s="249">
        <f>'Project Assessment'!C12</f>
        <v>0</v>
      </c>
      <c r="C10" s="250"/>
      <c r="D10" s="249"/>
      <c r="E10" s="251"/>
      <c r="F10" s="249"/>
      <c r="G10" s="250"/>
      <c r="H10" s="252" t="str">
        <f t="shared" si="1"/>
        <v/>
      </c>
      <c r="I10" s="253" t="str">
        <f t="shared" si="0"/>
        <v/>
      </c>
      <c r="N10" s="244"/>
      <c r="O10" s="244"/>
      <c r="P10" s="244"/>
      <c r="Q10" s="244"/>
      <c r="R10" s="244"/>
      <c r="S10" s="244"/>
      <c r="T10" s="244"/>
      <c r="U10" s="244"/>
      <c r="V10" s="245"/>
    </row>
    <row r="11" spans="1:22" ht="14.45" customHeight="1" x14ac:dyDescent="0.25">
      <c r="A11" s="248">
        <f>'Project Assessment'!A13:B13</f>
        <v>0</v>
      </c>
      <c r="B11" s="249">
        <f>'Project Assessment'!C13</f>
        <v>0</v>
      </c>
      <c r="C11" s="250"/>
      <c r="D11" s="249"/>
      <c r="E11" s="251"/>
      <c r="F11" s="249"/>
      <c r="G11" s="250"/>
      <c r="H11" s="252" t="str">
        <f t="shared" si="1"/>
        <v/>
      </c>
      <c r="I11" s="253" t="str">
        <f t="shared" si="0"/>
        <v/>
      </c>
      <c r="N11" s="244"/>
      <c r="O11" s="244"/>
      <c r="P11" s="244"/>
      <c r="Q11" s="244"/>
      <c r="R11" s="244"/>
      <c r="S11" s="244"/>
      <c r="T11" s="244"/>
      <c r="U11" s="244"/>
      <c r="V11" s="245"/>
    </row>
    <row r="12" spans="1:22" ht="14.45" customHeight="1" x14ac:dyDescent="0.25">
      <c r="A12" s="248">
        <f>'Project Assessment'!A14:B14</f>
        <v>0</v>
      </c>
      <c r="B12" s="249">
        <f>'Project Assessment'!C14</f>
        <v>0</v>
      </c>
      <c r="C12" s="250"/>
      <c r="D12" s="249"/>
      <c r="E12" s="251"/>
      <c r="F12" s="249"/>
      <c r="G12" s="250"/>
      <c r="H12" s="252" t="str">
        <f t="shared" si="1"/>
        <v/>
      </c>
      <c r="I12" s="253" t="str">
        <f t="shared" si="0"/>
        <v/>
      </c>
      <c r="J12" s="255"/>
      <c r="O12" s="245"/>
      <c r="P12" s="245"/>
      <c r="Q12" s="245"/>
      <c r="R12" s="245"/>
      <c r="S12" s="245"/>
      <c r="T12" s="245"/>
      <c r="U12" s="245"/>
      <c r="V12" s="245"/>
    </row>
    <row r="13" spans="1:22" ht="14.45" customHeight="1" x14ac:dyDescent="0.25">
      <c r="A13" s="248">
        <f>'Project Assessment'!A15:B15</f>
        <v>0</v>
      </c>
      <c r="B13" s="249">
        <f>'Project Assessment'!C15</f>
        <v>0</v>
      </c>
      <c r="C13" s="250"/>
      <c r="D13" s="249"/>
      <c r="E13" s="251"/>
      <c r="F13" s="249"/>
      <c r="G13" s="250"/>
      <c r="H13" s="252" t="str">
        <f>IF(C13=1,VLOOKUP(A13,C33:D43,2,FALSE),IFERROR(ROUND(E13*VLOOKUP(G13,J$4:K$10,2,FALSE),2),""))</f>
        <v/>
      </c>
      <c r="I13" s="253" t="str">
        <f t="shared" si="0"/>
        <v/>
      </c>
      <c r="J13" s="255"/>
      <c r="O13" s="245"/>
      <c r="P13" s="245"/>
      <c r="Q13" s="245"/>
      <c r="R13" s="245"/>
      <c r="S13" s="245"/>
      <c r="T13" s="245"/>
      <c r="U13" s="245"/>
      <c r="V13" s="245"/>
    </row>
    <row r="14" spans="1:22" ht="14.45" customHeight="1" x14ac:dyDescent="0.25">
      <c r="A14" s="248">
        <f>'Project Assessment'!A16:B16</f>
        <v>0</v>
      </c>
      <c r="B14" s="249">
        <f>'Project Assessment'!C16</f>
        <v>0</v>
      </c>
      <c r="C14" s="250"/>
      <c r="D14" s="249"/>
      <c r="E14" s="251"/>
      <c r="F14" s="249"/>
      <c r="G14" s="250"/>
      <c r="H14" s="252" t="str">
        <f>IF(C14=1,VLOOKUP(A14,C34:D44,2,FALSE),IFERROR(ROUND(E14*VLOOKUP(G14,J$4:K$10,2,FALSE),2),""))</f>
        <v/>
      </c>
      <c r="I14" s="253" t="str">
        <f t="shared" si="0"/>
        <v/>
      </c>
      <c r="J14" s="255"/>
      <c r="O14" s="245"/>
      <c r="P14" s="245"/>
      <c r="Q14" s="245"/>
      <c r="R14" s="245"/>
      <c r="S14" s="245"/>
      <c r="T14" s="245"/>
      <c r="U14" s="245"/>
      <c r="V14" s="245"/>
    </row>
    <row r="15" spans="1:22" ht="14.45" customHeight="1" x14ac:dyDescent="0.25">
      <c r="A15" s="248">
        <f>'Project Assessment'!A17:B17</f>
        <v>0</v>
      </c>
      <c r="B15" s="249">
        <f>'Project Assessment'!C17</f>
        <v>0</v>
      </c>
      <c r="C15" s="250"/>
      <c r="D15" s="249"/>
      <c r="E15" s="251"/>
      <c r="F15" s="249"/>
      <c r="G15" s="250"/>
      <c r="H15" s="252" t="str">
        <f>IF(C15=1,VLOOKUP(A15,C35:D45,2,FALSE),IFERROR(ROUND(E15*VLOOKUP(G15,J$4:K$10,2,FALSE),2),""))</f>
        <v/>
      </c>
      <c r="I15" s="253" t="str">
        <f t="shared" si="0"/>
        <v/>
      </c>
      <c r="J15" s="255"/>
      <c r="O15" s="245"/>
      <c r="P15" s="245"/>
      <c r="Q15" s="245"/>
      <c r="R15" s="245"/>
      <c r="S15" s="245"/>
      <c r="T15" s="245"/>
      <c r="U15" s="245"/>
      <c r="V15" s="245"/>
    </row>
    <row r="16" spans="1:22" ht="14.45" customHeight="1" x14ac:dyDescent="0.25">
      <c r="A16" s="248">
        <f>'Project Assessment'!A18:B18</f>
        <v>0</v>
      </c>
      <c r="B16" s="249">
        <f>'Project Assessment'!C18</f>
        <v>0</v>
      </c>
      <c r="C16" s="250"/>
      <c r="D16" s="249"/>
      <c r="E16" s="251"/>
      <c r="F16" s="249"/>
      <c r="G16" s="250"/>
      <c r="H16" s="252" t="str">
        <f>IF(C16=1,VLOOKUP(A16,C36:D46,2,FALSE),IFERROR(ROUND(E16*VLOOKUP(G16,J$4:K$10,2,FALSE),2),""))</f>
        <v/>
      </c>
      <c r="I16" s="253" t="str">
        <f t="shared" si="0"/>
        <v/>
      </c>
      <c r="J16" s="255"/>
      <c r="O16" s="245"/>
      <c r="P16" s="245"/>
      <c r="Q16" s="245"/>
      <c r="R16" s="245"/>
      <c r="S16" s="245"/>
      <c r="T16" s="245"/>
      <c r="U16" s="245"/>
      <c r="V16" s="245"/>
    </row>
    <row r="17" spans="1:18" ht="31.5" customHeight="1" thickBot="1" x14ac:dyDescent="0.3">
      <c r="A17" s="389" t="s">
        <v>134</v>
      </c>
      <c r="B17" s="390"/>
      <c r="C17" s="390"/>
      <c r="D17" s="390"/>
      <c r="E17" s="390"/>
      <c r="F17" s="390"/>
      <c r="G17" s="390"/>
      <c r="H17" s="390"/>
      <c r="I17" s="289">
        <f>SUM(I7:I16)</f>
        <v>0</v>
      </c>
      <c r="J17" s="255"/>
    </row>
    <row r="18" spans="1:18" ht="14.25" customHeight="1" x14ac:dyDescent="0.35">
      <c r="A18" s="243"/>
      <c r="B18" s="243"/>
      <c r="C18" s="243"/>
      <c r="D18" s="243"/>
      <c r="E18" s="243"/>
      <c r="F18" s="243"/>
      <c r="G18" s="243"/>
      <c r="H18" s="255"/>
      <c r="I18" s="255"/>
      <c r="J18" s="102"/>
    </row>
    <row r="19" spans="1:18" ht="18.75" x14ac:dyDescent="0.3">
      <c r="A19" s="279" t="str">
        <f>IF(OR(F7&gt;D7,F8&gt;D8,F9&gt;D9,F10&gt;D10,F11&gt;D11,F12&gt;D12,F13&gt;D13,F14&gt;D14,F15&gt;D15,F16&gt;D16,),"**Proposed length should not be greater than existing length.**","")</f>
        <v/>
      </c>
      <c r="B19" s="279"/>
      <c r="C19" s="279"/>
      <c r="D19" s="279"/>
      <c r="E19" s="279"/>
      <c r="F19" s="279"/>
      <c r="G19" s="279"/>
      <c r="H19" s="279"/>
      <c r="I19" s="279"/>
      <c r="J19" s="246"/>
    </row>
    <row r="20" spans="1:18" ht="18.75" x14ac:dyDescent="0.3">
      <c r="A20" s="279" t="str">
        <f>IF(E7="","",IF(E7&lt;0.3,"**The minimum allowable ECS is 0.30.**",IF(E8="","",IF(E8&lt;0.3,"**The minimum allowable ECS is 0.30.**",IF(E9="","",IF(E9&lt;0.3,"**The minimum allowable ECS is 0.30.**",IF(E10="","",IF(E10&lt;0.3,"**The minimum allowable ECS is 0.30.**",IF(E11="","",IF(E11&lt;0.3,"**The minimum allowable ECS is 0.30.**",IF(E12="","",IF(E12&lt;0.3,"**The minimum allowable ECS is 0.30.**",IF(E13="","",IF(E13&lt;0.3,"**The minimum allowable ECS is 0.30.**",IF(E13="","",IF(E13&lt;0.3,"**The minimum allowable ECS is 0.30.**",IF(E14="","",IF(E14&lt;0.3,"**The minimum allowable ECS is 0.30.**",IF(E15="","",IF(E15&lt;0.3,"**The minimum allowable ECS is 0.30.**",IF(E16="","",IF(E16&lt;0.3,"**The minimum allowable ECS is 0.30.**",""))))))))))))))))))))))</f>
        <v/>
      </c>
      <c r="B20" s="279"/>
      <c r="C20" s="279"/>
      <c r="D20" s="279"/>
      <c r="E20" s="279"/>
      <c r="F20" s="279"/>
      <c r="G20" s="279"/>
      <c r="H20" s="279"/>
      <c r="I20" s="279"/>
      <c r="J20" s="246"/>
    </row>
    <row r="21" spans="1:18" ht="18.75" x14ac:dyDescent="0.3">
      <c r="A21" s="239"/>
      <c r="B21" s="239"/>
      <c r="C21" s="239"/>
      <c r="D21" s="239"/>
      <c r="E21" s="239"/>
      <c r="F21" s="239"/>
      <c r="G21" s="239"/>
      <c r="H21" s="239"/>
      <c r="I21" s="239"/>
      <c r="J21" s="246"/>
    </row>
    <row r="22" spans="1:18" ht="18.75" x14ac:dyDescent="0.3">
      <c r="A22" s="239"/>
      <c r="B22" s="239"/>
      <c r="C22" s="239"/>
      <c r="D22" s="239"/>
      <c r="E22" s="239"/>
      <c r="F22" s="239"/>
      <c r="G22" s="239"/>
      <c r="H22" s="239"/>
      <c r="I22" s="239"/>
      <c r="J22" s="246"/>
    </row>
    <row r="23" spans="1:18" ht="18.75" x14ac:dyDescent="0.3">
      <c r="A23" s="239"/>
      <c r="B23" s="239"/>
      <c r="C23" s="239"/>
      <c r="D23" s="239"/>
      <c r="E23" s="239"/>
      <c r="F23" s="239"/>
      <c r="G23" s="239"/>
      <c r="H23" s="239"/>
      <c r="I23" s="239"/>
      <c r="J23" s="246"/>
    </row>
    <row r="24" spans="1:18" ht="15" customHeight="1" thickBot="1" x14ac:dyDescent="0.35">
      <c r="E24" s="239"/>
      <c r="F24" s="239"/>
      <c r="G24" s="239"/>
      <c r="H24" s="239"/>
      <c r="J24" s="246"/>
      <c r="Q24" s="256"/>
    </row>
    <row r="25" spans="1:18" ht="15" customHeight="1" x14ac:dyDescent="0.25">
      <c r="A25" s="391" t="s">
        <v>262</v>
      </c>
      <c r="B25" s="392"/>
      <c r="C25" s="392"/>
      <c r="D25" s="393"/>
      <c r="F25" s="234" t="s">
        <v>266</v>
      </c>
      <c r="G25" s="367" t="s">
        <v>110</v>
      </c>
      <c r="H25" s="367"/>
      <c r="I25" s="235" t="s">
        <v>274</v>
      </c>
      <c r="J25" s="246"/>
      <c r="Q25" s="256"/>
      <c r="R25" s="256"/>
    </row>
    <row r="26" spans="1:18" ht="15" customHeight="1" x14ac:dyDescent="0.25">
      <c r="A26" s="232" t="s">
        <v>278</v>
      </c>
      <c r="B26" s="213" t="s">
        <v>110</v>
      </c>
      <c r="C26" s="213" t="s">
        <v>279</v>
      </c>
      <c r="D26" s="233" t="s">
        <v>261</v>
      </c>
      <c r="F26" s="399">
        <v>1</v>
      </c>
      <c r="G26" s="368" t="s">
        <v>301</v>
      </c>
      <c r="H26" s="369"/>
      <c r="I26" s="374" t="s">
        <v>302</v>
      </c>
      <c r="J26" s="246"/>
      <c r="Q26" s="256"/>
      <c r="R26" s="256"/>
    </row>
    <row r="27" spans="1:18" ht="15" customHeight="1" x14ac:dyDescent="0.25">
      <c r="A27" s="257">
        <f>'Existing Conditions'!B2</f>
        <v>0</v>
      </c>
      <c r="B27" s="258">
        <f>IF('Existing Conditions'!J10&lt;0.3,0.3,'Existing Conditions'!J10)</f>
        <v>0.8</v>
      </c>
      <c r="C27" s="247">
        <f>'Proposed Conditions'!B2</f>
        <v>0</v>
      </c>
      <c r="D27" s="259">
        <f>'Proposed Conditions'!J10</f>
        <v>0.8</v>
      </c>
      <c r="F27" s="400"/>
      <c r="G27" s="370"/>
      <c r="H27" s="371"/>
      <c r="I27" s="375"/>
      <c r="J27" s="246"/>
      <c r="Q27" s="256"/>
      <c r="R27" s="256"/>
    </row>
    <row r="28" spans="1:18" ht="15" customHeight="1" x14ac:dyDescent="0.25">
      <c r="A28" s="257">
        <f>'Existing Conditions'!B37</f>
        <v>0</v>
      </c>
      <c r="B28" s="258">
        <f>IF('Existing Conditions'!J45&lt;0.3,0.3,'Existing Conditions'!J45)</f>
        <v>0.8</v>
      </c>
      <c r="C28" s="247">
        <f>'Proposed Conditions'!B37</f>
        <v>0</v>
      </c>
      <c r="D28" s="259">
        <f>'Proposed Conditions'!J45</f>
        <v>0.8</v>
      </c>
      <c r="F28" s="401"/>
      <c r="G28" s="372"/>
      <c r="H28" s="373"/>
      <c r="I28" s="376"/>
      <c r="J28" s="246"/>
      <c r="Q28" s="256"/>
      <c r="R28" s="256"/>
    </row>
    <row r="29" spans="1:18" ht="15" customHeight="1" x14ac:dyDescent="0.25">
      <c r="A29" s="257">
        <f>'Existing Conditions'!B72</f>
        <v>0</v>
      </c>
      <c r="B29" s="258">
        <f>IF('Existing Conditions'!J80&lt;0.3,0.3,'Existing Conditions'!J80)</f>
        <v>0.8</v>
      </c>
      <c r="C29" s="247">
        <f>'Proposed Conditions'!B72</f>
        <v>0</v>
      </c>
      <c r="D29" s="259">
        <f>'Proposed Conditions'!J80</f>
        <v>0.8</v>
      </c>
      <c r="F29" s="399">
        <v>2</v>
      </c>
      <c r="G29" s="368" t="s">
        <v>303</v>
      </c>
      <c r="H29" s="369"/>
      <c r="I29" s="374" t="s">
        <v>268</v>
      </c>
      <c r="J29" s="246"/>
      <c r="Q29" s="256"/>
      <c r="R29" s="256"/>
    </row>
    <row r="30" spans="1:18" ht="15" customHeight="1" thickBot="1" x14ac:dyDescent="0.3">
      <c r="A30" s="257">
        <f>'Existing Conditions'!B107</f>
        <v>0</v>
      </c>
      <c r="B30" s="258">
        <f>IF('Existing Conditions'!J115&lt;0.3,0.3,'Existing Conditions'!J115)</f>
        <v>0.8</v>
      </c>
      <c r="C30" s="247">
        <f>'Proposed Conditions'!B107</f>
        <v>0</v>
      </c>
      <c r="D30" s="259">
        <f>'Proposed Conditions'!J115</f>
        <v>0.8</v>
      </c>
      <c r="F30" s="400"/>
      <c r="G30" s="370"/>
      <c r="H30" s="371"/>
      <c r="I30" s="375"/>
      <c r="O30" s="256"/>
      <c r="P30" s="256"/>
    </row>
    <row r="31" spans="1:18" ht="14.25" customHeight="1" thickBot="1" x14ac:dyDescent="0.3">
      <c r="A31" s="257">
        <f>'Existing Conditions'!B142</f>
        <v>0</v>
      </c>
      <c r="B31" s="258">
        <f>IF('Existing Conditions'!J150&lt;0.3,0.3,'Existing Conditions'!J150)</f>
        <v>0.8</v>
      </c>
      <c r="C31" s="247">
        <f>'Proposed Conditions'!B142</f>
        <v>0</v>
      </c>
      <c r="D31" s="259">
        <f>'Proposed Conditions'!J150</f>
        <v>0.8</v>
      </c>
      <c r="F31" s="400"/>
      <c r="G31" s="370"/>
      <c r="H31" s="371"/>
      <c r="I31" s="375"/>
      <c r="K31" s="356" t="s">
        <v>306</v>
      </c>
      <c r="L31" s="357"/>
      <c r="M31" s="357"/>
      <c r="N31" s="358"/>
      <c r="O31" s="238"/>
      <c r="P31" s="12"/>
    </row>
    <row r="32" spans="1:18" ht="15" customHeight="1" x14ac:dyDescent="0.25">
      <c r="A32" s="257">
        <f>'Existing Conditions'!B177</f>
        <v>0</v>
      </c>
      <c r="B32" s="258">
        <f>IF('Existing Conditions'!J185&lt;0.3,0.3,'Existing Conditions'!J185)</f>
        <v>0.8</v>
      </c>
      <c r="C32" s="247">
        <f>'Proposed Conditions'!B177</f>
        <v>0</v>
      </c>
      <c r="D32" s="259">
        <f>'Proposed Conditions'!J185</f>
        <v>0.8</v>
      </c>
      <c r="F32" s="400"/>
      <c r="G32" s="370"/>
      <c r="H32" s="371"/>
      <c r="I32" s="375"/>
      <c r="K32" s="377" t="s">
        <v>313</v>
      </c>
      <c r="L32" s="378"/>
      <c r="M32" s="378"/>
      <c r="N32" s="379"/>
      <c r="O32" s="244"/>
      <c r="P32" s="244"/>
    </row>
    <row r="33" spans="1:16" ht="17.25" customHeight="1" x14ac:dyDescent="0.25">
      <c r="A33" s="257">
        <f>'Existing Conditions'!B212</f>
        <v>0</v>
      </c>
      <c r="B33" s="258">
        <f>IF('Existing Conditions'!J220&lt;0.3,0.3,'Existing Conditions'!J220)</f>
        <v>0.8</v>
      </c>
      <c r="C33" s="247">
        <f>'Proposed Conditions'!B1216</f>
        <v>0</v>
      </c>
      <c r="D33" s="259">
        <f>'Proposed Conditions'!J220</f>
        <v>0.8</v>
      </c>
      <c r="F33" s="400"/>
      <c r="G33" s="370"/>
      <c r="H33" s="371"/>
      <c r="I33" s="375"/>
      <c r="K33" s="380"/>
      <c r="L33" s="381"/>
      <c r="M33" s="381"/>
      <c r="N33" s="382"/>
      <c r="O33" s="244"/>
      <c r="P33" s="244"/>
    </row>
    <row r="34" spans="1:16" ht="16.5" customHeight="1" x14ac:dyDescent="0.25">
      <c r="A34" s="257">
        <f>'Existing Conditions'!B247</f>
        <v>0</v>
      </c>
      <c r="B34" s="258">
        <f>IF('Existing Conditions'!J255&lt;0.3,0.3,'Existing Conditions'!J255)</f>
        <v>0.8</v>
      </c>
      <c r="C34" s="247">
        <f>'Proposed Conditions'!B247</f>
        <v>0</v>
      </c>
      <c r="D34" s="259">
        <f>'Proposed Conditions'!J255</f>
        <v>0.8</v>
      </c>
      <c r="F34" s="400"/>
      <c r="G34" s="370"/>
      <c r="H34" s="371"/>
      <c r="I34" s="375"/>
      <c r="K34" s="380"/>
      <c r="L34" s="381"/>
      <c r="M34" s="381"/>
      <c r="N34" s="382"/>
      <c r="O34" s="244"/>
      <c r="P34" s="244"/>
    </row>
    <row r="35" spans="1:16" ht="15" customHeight="1" x14ac:dyDescent="0.25">
      <c r="A35" s="257">
        <f>'Existing Conditions'!B282</f>
        <v>0</v>
      </c>
      <c r="B35" s="258">
        <f>IF('Existing Conditions'!J290&lt;0.3,0.3,'Existing Conditions'!J290)</f>
        <v>0.8</v>
      </c>
      <c r="C35" s="247">
        <f>'Proposed Conditions'!B282</f>
        <v>0</v>
      </c>
      <c r="D35" s="259">
        <f>'Proposed Conditions'!J290</f>
        <v>0.8</v>
      </c>
      <c r="F35" s="401"/>
      <c r="G35" s="372"/>
      <c r="H35" s="373"/>
      <c r="I35" s="376"/>
      <c r="K35" s="380"/>
      <c r="L35" s="381"/>
      <c r="M35" s="381"/>
      <c r="N35" s="382"/>
      <c r="O35" s="244"/>
      <c r="P35" s="244"/>
    </row>
    <row r="36" spans="1:16" ht="18" customHeight="1" thickBot="1" x14ac:dyDescent="0.3">
      <c r="A36" s="260">
        <f>'Existing Conditions'!B317</f>
        <v>0</v>
      </c>
      <c r="B36" s="261">
        <f>IF('Existing Conditions'!J325&lt;0.3,0.3,'Existing Conditions'!J325)</f>
        <v>0.8</v>
      </c>
      <c r="C36" s="254">
        <f>'Proposed Conditions'!B317</f>
        <v>0</v>
      </c>
      <c r="D36" s="262">
        <f>'Proposed Conditions'!J325</f>
        <v>0.8</v>
      </c>
      <c r="F36" s="361">
        <v>3</v>
      </c>
      <c r="G36" s="365" t="s">
        <v>304</v>
      </c>
      <c r="H36" s="365"/>
      <c r="I36" s="363" t="s">
        <v>269</v>
      </c>
      <c r="K36" s="380"/>
      <c r="L36" s="381"/>
      <c r="M36" s="381"/>
      <c r="N36" s="382"/>
      <c r="O36" s="244"/>
      <c r="P36" s="244"/>
    </row>
    <row r="37" spans="1:16" ht="16.5" customHeight="1" thickBot="1" x14ac:dyDescent="0.3">
      <c r="A37" s="263"/>
      <c r="B37" s="263"/>
      <c r="F37" s="361"/>
      <c r="G37" s="365"/>
      <c r="H37" s="365"/>
      <c r="I37" s="363"/>
      <c r="K37" s="380"/>
      <c r="L37" s="381"/>
      <c r="M37" s="381"/>
      <c r="N37" s="382"/>
      <c r="O37" s="244"/>
      <c r="P37" s="244"/>
    </row>
    <row r="38" spans="1:16" ht="30" customHeight="1" x14ac:dyDescent="0.25">
      <c r="A38" s="377" t="s">
        <v>305</v>
      </c>
      <c r="B38" s="378"/>
      <c r="C38" s="379"/>
      <c r="D38" s="264"/>
      <c r="F38" s="361"/>
      <c r="G38" s="365"/>
      <c r="H38" s="365"/>
      <c r="I38" s="363"/>
      <c r="K38" s="380"/>
      <c r="L38" s="381"/>
      <c r="M38" s="381"/>
      <c r="N38" s="382"/>
      <c r="O38" s="244"/>
      <c r="P38" s="244"/>
    </row>
    <row r="39" spans="1:16" ht="47.25" customHeight="1" thickBot="1" x14ac:dyDescent="0.3">
      <c r="A39" s="380"/>
      <c r="B39" s="381"/>
      <c r="C39" s="382"/>
      <c r="D39" s="264"/>
      <c r="F39" s="362"/>
      <c r="G39" s="366"/>
      <c r="H39" s="366"/>
      <c r="I39" s="364"/>
      <c r="K39" s="380"/>
      <c r="L39" s="381"/>
      <c r="M39" s="381"/>
      <c r="N39" s="382"/>
      <c r="O39" s="244"/>
      <c r="P39" s="244"/>
    </row>
    <row r="40" spans="1:16" ht="22.5" customHeight="1" thickBot="1" x14ac:dyDescent="0.3">
      <c r="A40" s="383"/>
      <c r="B40" s="384"/>
      <c r="C40" s="385"/>
      <c r="D40" s="264"/>
      <c r="F40" s="269"/>
      <c r="G40" s="270"/>
      <c r="H40" s="270"/>
      <c r="I40" s="271"/>
      <c r="K40" s="380"/>
      <c r="L40" s="381"/>
      <c r="M40" s="381"/>
      <c r="N40" s="382"/>
      <c r="O40" s="244"/>
      <c r="P40" s="244"/>
    </row>
    <row r="41" spans="1:16" ht="17.25" customHeight="1" x14ac:dyDescent="0.25">
      <c r="A41" s="244"/>
      <c r="B41" s="244"/>
      <c r="C41" s="244"/>
      <c r="D41" s="244"/>
      <c r="E41" s="265"/>
      <c r="F41" s="360" t="s">
        <v>297</v>
      </c>
      <c r="G41" s="360"/>
      <c r="H41" s="360"/>
      <c r="I41" s="360"/>
      <c r="K41" s="380"/>
      <c r="L41" s="381"/>
      <c r="M41" s="381"/>
      <c r="N41" s="382"/>
      <c r="O41" s="244"/>
      <c r="P41" s="244"/>
    </row>
    <row r="42" spans="1:16" ht="15" customHeight="1" x14ac:dyDescent="0.25">
      <c r="A42" s="244"/>
      <c r="B42" s="244"/>
      <c r="C42" s="244"/>
      <c r="D42" s="244"/>
      <c r="E42" s="265"/>
      <c r="F42" s="359" t="s">
        <v>298</v>
      </c>
      <c r="G42" s="359"/>
      <c r="H42" s="359"/>
      <c r="I42" s="359"/>
      <c r="K42" s="380"/>
      <c r="L42" s="381"/>
      <c r="M42" s="381"/>
      <c r="N42" s="382"/>
      <c r="O42" s="244"/>
      <c r="P42" s="244"/>
    </row>
    <row r="43" spans="1:16" ht="26.25" customHeight="1" thickBot="1" x14ac:dyDescent="0.3">
      <c r="K43" s="380"/>
      <c r="L43" s="381"/>
      <c r="M43" s="381"/>
      <c r="N43" s="382"/>
      <c r="O43" s="244"/>
      <c r="P43" s="244"/>
    </row>
    <row r="44" spans="1:16" ht="24" customHeight="1" thickBot="1" x14ac:dyDescent="0.3">
      <c r="A44" s="394" t="s">
        <v>280</v>
      </c>
      <c r="B44" s="394" t="s">
        <v>292</v>
      </c>
      <c r="C44" s="396" t="s">
        <v>281</v>
      </c>
      <c r="D44" s="397"/>
      <c r="E44" s="398"/>
      <c r="G44" s="266"/>
      <c r="H44" s="266"/>
      <c r="K44" s="380"/>
      <c r="L44" s="381"/>
      <c r="M44" s="381"/>
      <c r="N44" s="382"/>
      <c r="O44" s="244"/>
      <c r="P44" s="244"/>
    </row>
    <row r="45" spans="1:16" ht="15.75" thickBot="1" x14ac:dyDescent="0.3">
      <c r="A45" s="395"/>
      <c r="B45" s="395"/>
      <c r="C45" s="396"/>
      <c r="D45" s="397"/>
      <c r="E45" s="398"/>
      <c r="F45" s="266"/>
      <c r="G45" s="266"/>
      <c r="H45" s="266"/>
      <c r="K45" s="380"/>
      <c r="L45" s="381"/>
      <c r="M45" s="381"/>
      <c r="N45" s="382"/>
      <c r="O45" s="244"/>
      <c r="P45" s="244"/>
    </row>
    <row r="46" spans="1:16" ht="57" customHeight="1" thickBot="1" x14ac:dyDescent="0.3">
      <c r="A46" s="267">
        <v>0</v>
      </c>
      <c r="B46" s="268" t="s">
        <v>282</v>
      </c>
      <c r="C46" s="402" t="s">
        <v>283</v>
      </c>
      <c r="D46" s="403"/>
      <c r="E46" s="404"/>
      <c r="K46" s="380"/>
      <c r="L46" s="381"/>
      <c r="M46" s="381"/>
      <c r="N46" s="382"/>
      <c r="O46" s="244"/>
      <c r="P46" s="244"/>
    </row>
    <row r="47" spans="1:16" ht="30.75" thickBot="1" x14ac:dyDescent="0.3">
      <c r="A47" s="267">
        <v>1</v>
      </c>
      <c r="B47" s="268" t="s">
        <v>284</v>
      </c>
      <c r="C47" s="402" t="s">
        <v>285</v>
      </c>
      <c r="D47" s="403"/>
      <c r="E47" s="404"/>
      <c r="K47" s="380"/>
      <c r="L47" s="381"/>
      <c r="M47" s="381"/>
      <c r="N47" s="382"/>
      <c r="O47" s="244"/>
      <c r="P47" s="244"/>
    </row>
    <row r="48" spans="1:16" ht="45.75" thickBot="1" x14ac:dyDescent="0.3">
      <c r="A48" s="267">
        <v>2</v>
      </c>
      <c r="B48" s="268" t="s">
        <v>286</v>
      </c>
      <c r="C48" s="402" t="s">
        <v>287</v>
      </c>
      <c r="D48" s="403"/>
      <c r="E48" s="404"/>
      <c r="K48" s="383"/>
      <c r="L48" s="384"/>
      <c r="M48" s="384"/>
      <c r="N48" s="385"/>
      <c r="O48" s="244"/>
      <c r="P48" s="244"/>
    </row>
    <row r="49" spans="1:16" ht="45.75" thickBot="1" x14ac:dyDescent="0.3">
      <c r="A49" s="267">
        <v>3</v>
      </c>
      <c r="B49" s="268" t="s">
        <v>288</v>
      </c>
      <c r="C49" s="402" t="s">
        <v>289</v>
      </c>
      <c r="D49" s="403"/>
      <c r="E49" s="404"/>
      <c r="K49" s="244"/>
      <c r="L49" s="244"/>
      <c r="M49" s="244"/>
      <c r="N49" s="244"/>
      <c r="O49" s="244"/>
      <c r="P49" s="244"/>
    </row>
    <row r="50" spans="1:16" ht="99.75" customHeight="1" thickBot="1" x14ac:dyDescent="0.3">
      <c r="A50" s="267">
        <v>4</v>
      </c>
      <c r="B50" s="268" t="s">
        <v>290</v>
      </c>
      <c r="C50" s="402" t="s">
        <v>299</v>
      </c>
      <c r="D50" s="403"/>
      <c r="E50" s="404"/>
      <c r="K50" s="244"/>
      <c r="L50" s="244"/>
      <c r="M50" s="244"/>
      <c r="N50" s="244"/>
      <c r="O50" s="244"/>
      <c r="P50" s="244"/>
    </row>
    <row r="51" spans="1:16" ht="30.75" customHeight="1" thickBot="1" x14ac:dyDescent="0.3">
      <c r="A51" s="267">
        <v>5</v>
      </c>
      <c r="B51" s="268" t="s">
        <v>291</v>
      </c>
      <c r="C51" s="402" t="s">
        <v>300</v>
      </c>
      <c r="D51" s="403"/>
      <c r="E51" s="404"/>
      <c r="K51" s="244"/>
      <c r="L51" s="244"/>
      <c r="M51" s="244"/>
      <c r="N51" s="244"/>
    </row>
    <row r="52" spans="1:16" x14ac:dyDescent="0.25">
      <c r="A52" s="263"/>
      <c r="B52" s="263"/>
    </row>
    <row r="53" spans="1:16" x14ac:dyDescent="0.25">
      <c r="A53" s="263"/>
      <c r="B53" s="263"/>
    </row>
    <row r="54" spans="1:16" x14ac:dyDescent="0.25">
      <c r="A54" s="263"/>
      <c r="B54" s="263"/>
    </row>
    <row r="55" spans="1:16" x14ac:dyDescent="0.25">
      <c r="A55" s="263"/>
      <c r="B55" s="263"/>
    </row>
    <row r="56" spans="1:16" x14ac:dyDescent="0.25">
      <c r="A56" s="263"/>
      <c r="B56" s="263"/>
    </row>
    <row r="57" spans="1:16" x14ac:dyDescent="0.25">
      <c r="A57" s="263"/>
      <c r="B57" s="263"/>
    </row>
    <row r="58" spans="1:16" x14ac:dyDescent="0.25">
      <c r="A58" s="263"/>
      <c r="B58" s="263"/>
    </row>
    <row r="74" spans="10:10" x14ac:dyDescent="0.25">
      <c r="J74" s="266"/>
    </row>
  </sheetData>
  <sheetProtection password="9A39" sheet="1" objects="1" scenarios="1"/>
  <mergeCells count="33">
    <mergeCell ref="B1:D1"/>
    <mergeCell ref="B2:D2"/>
    <mergeCell ref="I26:I28"/>
    <mergeCell ref="G26:H28"/>
    <mergeCell ref="F26:F28"/>
    <mergeCell ref="B3:D4"/>
    <mergeCell ref="C51:E51"/>
    <mergeCell ref="C46:E46"/>
    <mergeCell ref="C47:E47"/>
    <mergeCell ref="C48:E48"/>
    <mergeCell ref="C49:E49"/>
    <mergeCell ref="C50:E50"/>
    <mergeCell ref="A38:C40"/>
    <mergeCell ref="A44:A45"/>
    <mergeCell ref="B44:B45"/>
    <mergeCell ref="C44:E45"/>
    <mergeCell ref="F29:F35"/>
    <mergeCell ref="A3:A4"/>
    <mergeCell ref="F3:I3"/>
    <mergeCell ref="F4:I4"/>
    <mergeCell ref="K31:N31"/>
    <mergeCell ref="F42:I42"/>
    <mergeCell ref="F41:I41"/>
    <mergeCell ref="F36:F39"/>
    <mergeCell ref="I36:I39"/>
    <mergeCell ref="G36:H39"/>
    <mergeCell ref="G25:H25"/>
    <mergeCell ref="G29:H35"/>
    <mergeCell ref="I29:I35"/>
    <mergeCell ref="K32:N48"/>
    <mergeCell ref="A5:I5"/>
    <mergeCell ref="A17:H17"/>
    <mergeCell ref="A25:D25"/>
  </mergeCells>
  <conditionalFormatting sqref="F4">
    <cfRule type="beginsWith" dxfId="2657" priority="36" stopIfTrue="1" operator="beginsWith" text="Functioning At Risk">
      <formula>LEFT(F4,LEN("Functioning At Risk"))="Functioning At Risk"</formula>
    </cfRule>
    <cfRule type="beginsWith" dxfId="2656" priority="37" stopIfTrue="1" operator="beginsWith" text="Not Functioning">
      <formula>LEFT(F4,LEN("Not Functioning"))="Not Functioning"</formula>
    </cfRule>
    <cfRule type="containsText" dxfId="2655" priority="38" operator="containsText" text="Functioning">
      <formula>NOT(ISERROR(SEARCH("Functioning",F4)))</formula>
    </cfRule>
  </conditionalFormatting>
  <conditionalFormatting sqref="F3">
    <cfRule type="beginsWith" dxfId="2654" priority="39" stopIfTrue="1" operator="beginsWith" text="Functioning At Risk">
      <formula>LEFT(F3,LEN("Functioning At Risk"))="Functioning At Risk"</formula>
    </cfRule>
    <cfRule type="beginsWith" dxfId="2653" priority="40" stopIfTrue="1" operator="beginsWith" text="Not Functioning">
      <formula>LEFT(F3,LEN("Not Functioning"))="Not Functioning"</formula>
    </cfRule>
    <cfRule type="containsText" dxfId="2652" priority="41" operator="containsText" text="Functioning">
      <formula>NOT(ISERROR(SEARCH("Functioning",F3)))</formula>
    </cfRule>
  </conditionalFormatting>
  <conditionalFormatting sqref="F7">
    <cfRule type="expression" dxfId="2651" priority="35">
      <formula>F7&gt;D7</formula>
    </cfRule>
  </conditionalFormatting>
  <conditionalFormatting sqref="F8">
    <cfRule type="expression" dxfId="2650" priority="34">
      <formula>F8&gt;D8</formula>
    </cfRule>
  </conditionalFormatting>
  <conditionalFormatting sqref="F9">
    <cfRule type="expression" dxfId="2649" priority="33">
      <formula>F9&gt;D9</formula>
    </cfRule>
  </conditionalFormatting>
  <conditionalFormatting sqref="F10">
    <cfRule type="expression" dxfId="2648" priority="32">
      <formula>F10&gt;D10</formula>
    </cfRule>
  </conditionalFormatting>
  <conditionalFormatting sqref="F11">
    <cfRule type="expression" dxfId="2647" priority="31">
      <formula>F11&gt;D11</formula>
    </cfRule>
  </conditionalFormatting>
  <conditionalFormatting sqref="F13">
    <cfRule type="expression" dxfId="2646" priority="29">
      <formula>F13&gt;D13</formula>
    </cfRule>
  </conditionalFormatting>
  <conditionalFormatting sqref="F14">
    <cfRule type="expression" dxfId="2645" priority="28">
      <formula>F14&gt;D14</formula>
    </cfRule>
  </conditionalFormatting>
  <conditionalFormatting sqref="F15">
    <cfRule type="expression" dxfId="2644" priority="27">
      <formula>F15&gt;D15</formula>
    </cfRule>
  </conditionalFormatting>
  <conditionalFormatting sqref="F16">
    <cfRule type="expression" dxfId="2643" priority="26">
      <formula>F16&gt;D16</formula>
    </cfRule>
  </conditionalFormatting>
  <conditionalFormatting sqref="F12">
    <cfRule type="expression" dxfId="2642" priority="30">
      <formula>F12&gt;D12</formula>
    </cfRule>
  </conditionalFormatting>
  <conditionalFormatting sqref="E7:E16">
    <cfRule type="containsBlanks" dxfId="2641" priority="43">
      <formula>LEN(TRIM(E7))=0</formula>
    </cfRule>
    <cfRule type="cellIs" dxfId="2640" priority="44" operator="between">
      <formula>0</formula>
      <formula>0.29</formula>
    </cfRule>
  </conditionalFormatting>
  <conditionalFormatting sqref="A19">
    <cfRule type="expression" dxfId="2639" priority="6620">
      <formula>OR(F7&gt;D7,F8&gt;D8,F9&gt;D9,F10&gt;D10,F11&gt;D11,F12&gt;D12,F13&gt;D13,F14&gt;D14,F15&gt;D15,F16&gt;D16,#REF!&gt;#REF!,#REF!&gt;#REF!,#REF!&gt;#REF!,#REF!&gt;#REF!,#REF!&gt;#REF!,#REF!&gt;#REF!,#REF!&gt;#REF!,#REF!&gt;#REF!,#REF!&gt;#REF!,#REF!&gt;#REF!,#REF!&gt;#REF!,#REF!&gt;#REF!,#REF!&gt;#REF!,#REF!&gt;#REF!,#REF!&gt;#REF!,#REF!&gt;#REF!)</formula>
    </cfRule>
  </conditionalFormatting>
  <conditionalFormatting sqref="A20:A22">
    <cfRule type="expression" dxfId="2638" priority="6621">
      <formula>OR(F8&gt;D8,F9&gt;D9,F10&gt;D10,F11&gt;D11,F12&gt;D12,F13&gt;D13,F14&gt;D14,F15&gt;D15,F16&gt;D16,#REF!&gt;#REF!,#REF!&gt;#REF!,#REF!&gt;#REF!,#REF!&gt;#REF!,#REF!&gt;#REF!,#REF!&gt;#REF!,#REF!&gt;#REF!,#REF!&gt;#REF!,#REF!&gt;#REF!,#REF!&gt;#REF!,#REF!&gt;#REF!,F17&gt;D17,#REF!&gt;#REF!,#REF!&gt;#REF!,#REF!&gt;#REF!,#REF!&gt;#REF!,#REF!&gt;#REF!)</formula>
    </cfRule>
  </conditionalFormatting>
  <conditionalFormatting sqref="A23">
    <cfRule type="expression" dxfId="2637" priority="6623">
      <formula>OR(F9&gt;D9,F10&gt;D10,F11&gt;D11,F12&gt;D12,F13&gt;D13,F14&gt;D14,F15&gt;D15,F16&gt;D16,F17&gt;D17,#REF!&gt;#REF!,#REF!&gt;#REF!,#REF!&gt;#REF!,#REF!&gt;#REF!,#REF!&gt;#REF!,#REF!&gt;#REF!,#REF!&gt;#REF!,#REF!&gt;#REF!,#REF!&gt;#REF!,#REF!&gt;#REF!,#REF!&gt;#REF!,F18&gt;D18,#REF!&gt;#REF!,#REF!&gt;#REF!,#REF!&gt;#REF!,#REF!&gt;#REF!,#REF!&gt;#REF!)</formula>
    </cfRule>
  </conditionalFormatting>
  <dataValidations xWindow="456" yWindow="444" count="1">
    <dataValidation type="list" allowBlank="1" showInputMessage="1" showErrorMessage="1" sqref="G7:G16" xr:uid="{00000000-0002-0000-0100-000001000000}">
      <formula1>$J$4:$J$10</formula1>
    </dataValidation>
  </dataValidations>
  <pageMargins left="0.7" right="0.7" top="0.75" bottom="0.75" header="0.3" footer="0.3"/>
  <pageSetup scale="82" orientation="landscape" horizontalDpi="4294967292" verticalDpi="1200" r:id="rId1"/>
  <headerFooter>
    <oddHeader>&amp;C&amp;"-,Bold"&amp;14MN SQT DEBIT TOOL v1.0</oddHeader>
  </headerFooter>
  <colBreaks count="1" manualBreakCount="1">
    <brk id="9" max="22" man="1"/>
  </colBreaks>
  <drawing r:id="rId2"/>
  <extLst>
    <ext xmlns:x14="http://schemas.microsoft.com/office/spreadsheetml/2009/9/main" uri="{CCE6A557-97BC-4b89-ADB6-D9C93CAAB3DF}">
      <x14:dataValidations xmlns:xm="http://schemas.microsoft.com/office/excel/2006/main" xWindow="456" yWindow="444" count="1">
        <x14:dataValidation type="list" showErrorMessage="1" xr:uid="{C0C5BB8B-FCB1-4369-9674-029F2BEC1BF2}">
          <x14:formula1>
            <xm:f>'Pull Down Notes'!$B$102:$B$105</xm:f>
          </x14:formula1>
          <xm:sqref>C7:C16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E97D-1AE3-4DF3-87DB-59267D449250}">
  <sheetPr>
    <pageSetUpPr fitToPage="1"/>
  </sheetPr>
  <dimension ref="A1:D32"/>
  <sheetViews>
    <sheetView workbookViewId="0"/>
  </sheetViews>
  <sheetFormatPr defaultRowHeight="15" x14ac:dyDescent="0.25"/>
  <cols>
    <col min="1" max="1" width="28" style="121" customWidth="1"/>
    <col min="2" max="2" width="35" style="121" bestFit="1" customWidth="1"/>
    <col min="3" max="3" width="39.5703125" style="121" bestFit="1" customWidth="1"/>
    <col min="4" max="4" width="67.28515625" style="121" customWidth="1"/>
    <col min="5" max="16384" width="9.140625" style="121"/>
  </cols>
  <sheetData>
    <row r="1" spans="1:4" ht="18.75" x14ac:dyDescent="0.3">
      <c r="A1" s="117" t="s">
        <v>275</v>
      </c>
    </row>
    <row r="2" spans="1:4" x14ac:dyDescent="0.25">
      <c r="A2" s="121" t="s">
        <v>307</v>
      </c>
    </row>
    <row r="3" spans="1:4" x14ac:dyDescent="0.25">
      <c r="A3" s="121" t="s">
        <v>308</v>
      </c>
    </row>
    <row r="4" spans="1:4" x14ac:dyDescent="0.25">
      <c r="A4" s="121" t="s">
        <v>309</v>
      </c>
    </row>
    <row r="6" spans="1:4" x14ac:dyDescent="0.25">
      <c r="A6" s="118" t="s">
        <v>1</v>
      </c>
      <c r="B6" s="118" t="s">
        <v>2</v>
      </c>
      <c r="C6" s="118" t="s">
        <v>173</v>
      </c>
      <c r="D6" s="119" t="s">
        <v>159</v>
      </c>
    </row>
    <row r="7" spans="1:4" x14ac:dyDescent="0.25">
      <c r="A7" s="410" t="s">
        <v>51</v>
      </c>
      <c r="B7" s="410" t="s">
        <v>78</v>
      </c>
      <c r="C7" s="122" t="s">
        <v>160</v>
      </c>
      <c r="D7" s="123" t="s">
        <v>161</v>
      </c>
    </row>
    <row r="8" spans="1:4" x14ac:dyDescent="0.25">
      <c r="A8" s="411"/>
      <c r="B8" s="411"/>
      <c r="C8" s="122" t="s">
        <v>162</v>
      </c>
      <c r="D8" s="123" t="s">
        <v>163</v>
      </c>
    </row>
    <row r="9" spans="1:4" x14ac:dyDescent="0.25">
      <c r="A9" s="412"/>
      <c r="B9" s="412"/>
      <c r="C9" s="122" t="s">
        <v>164</v>
      </c>
      <c r="D9" s="123" t="s">
        <v>161</v>
      </c>
    </row>
    <row r="10" spans="1:4" x14ac:dyDescent="0.25">
      <c r="A10" s="413" t="s">
        <v>4</v>
      </c>
      <c r="B10" s="413" t="s">
        <v>5</v>
      </c>
      <c r="C10" s="124" t="s">
        <v>6</v>
      </c>
      <c r="D10" s="123" t="s">
        <v>165</v>
      </c>
    </row>
    <row r="11" spans="1:4" x14ac:dyDescent="0.25">
      <c r="A11" s="414"/>
      <c r="B11" s="414"/>
      <c r="C11" s="124" t="s">
        <v>7</v>
      </c>
      <c r="D11" s="123" t="s">
        <v>311</v>
      </c>
    </row>
    <row r="12" spans="1:4" x14ac:dyDescent="0.25">
      <c r="A12" s="415" t="s">
        <v>21</v>
      </c>
      <c r="B12" s="415" t="s">
        <v>22</v>
      </c>
      <c r="C12" s="125" t="s">
        <v>20</v>
      </c>
      <c r="D12" s="123" t="s">
        <v>276</v>
      </c>
    </row>
    <row r="13" spans="1:4" x14ac:dyDescent="0.25">
      <c r="A13" s="416"/>
      <c r="B13" s="416"/>
      <c r="C13" s="135" t="s">
        <v>179</v>
      </c>
      <c r="D13" s="123" t="s">
        <v>276</v>
      </c>
    </row>
    <row r="14" spans="1:4" x14ac:dyDescent="0.25">
      <c r="A14" s="416"/>
      <c r="B14" s="415" t="s">
        <v>126</v>
      </c>
      <c r="C14" s="126" t="s">
        <v>43</v>
      </c>
      <c r="D14" s="123" t="s">
        <v>165</v>
      </c>
    </row>
    <row r="15" spans="1:4" x14ac:dyDescent="0.25">
      <c r="A15" s="416"/>
      <c r="B15" s="416"/>
      <c r="C15" s="136" t="s">
        <v>57</v>
      </c>
      <c r="D15" s="123" t="s">
        <v>165</v>
      </c>
    </row>
    <row r="16" spans="1:4" ht="28.5" customHeight="1" x14ac:dyDescent="0.25">
      <c r="A16" s="416"/>
      <c r="B16" s="417"/>
      <c r="C16" s="137" t="s">
        <v>125</v>
      </c>
      <c r="D16" s="130" t="s">
        <v>263</v>
      </c>
    </row>
    <row r="17" spans="1:4" x14ac:dyDescent="0.25">
      <c r="A17" s="416"/>
      <c r="B17" s="127" t="s">
        <v>70</v>
      </c>
      <c r="C17" s="128" t="s">
        <v>80</v>
      </c>
      <c r="D17" s="129" t="s">
        <v>166</v>
      </c>
    </row>
    <row r="18" spans="1:4" ht="15.75" x14ac:dyDescent="0.25">
      <c r="A18" s="416"/>
      <c r="B18" s="415" t="s">
        <v>45</v>
      </c>
      <c r="C18" s="141" t="s">
        <v>46</v>
      </c>
      <c r="D18" s="123" t="s">
        <v>165</v>
      </c>
    </row>
    <row r="19" spans="1:4" ht="15.75" x14ac:dyDescent="0.25">
      <c r="A19" s="416"/>
      <c r="B19" s="416"/>
      <c r="C19" s="141" t="s">
        <v>47</v>
      </c>
      <c r="D19" s="123" t="s">
        <v>165</v>
      </c>
    </row>
    <row r="20" spans="1:4" ht="15.75" x14ac:dyDescent="0.25">
      <c r="A20" s="416"/>
      <c r="B20" s="416"/>
      <c r="C20" s="141" t="s">
        <v>104</v>
      </c>
      <c r="D20" s="123" t="s">
        <v>165</v>
      </c>
    </row>
    <row r="21" spans="1:4" ht="30" x14ac:dyDescent="0.25">
      <c r="A21" s="416"/>
      <c r="B21" s="417"/>
      <c r="C21" s="18" t="s">
        <v>88</v>
      </c>
      <c r="D21" s="240" t="s">
        <v>310</v>
      </c>
    </row>
    <row r="22" spans="1:4" ht="15.75" x14ac:dyDescent="0.25">
      <c r="A22" s="416"/>
      <c r="B22" s="415" t="s">
        <v>44</v>
      </c>
      <c r="C22" s="141" t="s">
        <v>180</v>
      </c>
      <c r="D22" s="123" t="s">
        <v>165</v>
      </c>
    </row>
    <row r="23" spans="1:4" ht="15.75" x14ac:dyDescent="0.25">
      <c r="A23" s="416"/>
      <c r="B23" s="416"/>
      <c r="C23" s="141" t="s">
        <v>181</v>
      </c>
      <c r="D23" s="123" t="s">
        <v>165</v>
      </c>
    </row>
    <row r="24" spans="1:4" ht="15.75" x14ac:dyDescent="0.25">
      <c r="A24" s="416"/>
      <c r="B24" s="416"/>
      <c r="C24" s="141" t="s">
        <v>182</v>
      </c>
      <c r="D24" s="123" t="s">
        <v>165</v>
      </c>
    </row>
    <row r="25" spans="1:4" ht="30" x14ac:dyDescent="0.25">
      <c r="A25" s="417"/>
      <c r="B25" s="416"/>
      <c r="C25" s="142" t="s">
        <v>272</v>
      </c>
      <c r="D25" s="132" t="s">
        <v>183</v>
      </c>
    </row>
    <row r="26" spans="1:4" x14ac:dyDescent="0.25">
      <c r="A26" s="418" t="s">
        <v>49</v>
      </c>
      <c r="B26" s="131" t="s">
        <v>167</v>
      </c>
      <c r="C26" s="131" t="s">
        <v>174</v>
      </c>
      <c r="D26" s="130" t="s">
        <v>277</v>
      </c>
    </row>
    <row r="27" spans="1:4" ht="30" x14ac:dyDescent="0.25">
      <c r="A27" s="419"/>
      <c r="B27" s="131" t="s">
        <v>168</v>
      </c>
      <c r="C27" s="131" t="s">
        <v>175</v>
      </c>
      <c r="D27" s="130" t="s">
        <v>169</v>
      </c>
    </row>
    <row r="28" spans="1:4" ht="30" x14ac:dyDescent="0.25">
      <c r="A28" s="419"/>
      <c r="B28" s="131" t="s">
        <v>170</v>
      </c>
      <c r="C28" s="131" t="s">
        <v>176</v>
      </c>
      <c r="D28" s="132" t="s">
        <v>265</v>
      </c>
    </row>
    <row r="29" spans="1:4" ht="30" x14ac:dyDescent="0.25">
      <c r="A29" s="408" t="s">
        <v>50</v>
      </c>
      <c r="B29" s="133" t="s">
        <v>105</v>
      </c>
      <c r="C29" s="133" t="s">
        <v>177</v>
      </c>
      <c r="D29" s="130" t="s">
        <v>171</v>
      </c>
    </row>
    <row r="30" spans="1:4" ht="30" x14ac:dyDescent="0.25">
      <c r="A30" s="409"/>
      <c r="B30" s="134" t="s">
        <v>54</v>
      </c>
      <c r="C30" s="134" t="s">
        <v>178</v>
      </c>
      <c r="D30" s="130" t="s">
        <v>171</v>
      </c>
    </row>
    <row r="32" spans="1:4" x14ac:dyDescent="0.25">
      <c r="A32" s="120" t="s">
        <v>172</v>
      </c>
    </row>
  </sheetData>
  <mergeCells count="11">
    <mergeCell ref="A29:A30"/>
    <mergeCell ref="B7:B9"/>
    <mergeCell ref="B10:B11"/>
    <mergeCell ref="B12:B13"/>
    <mergeCell ref="B14:B16"/>
    <mergeCell ref="B18:B21"/>
    <mergeCell ref="B22:B25"/>
    <mergeCell ref="A12:A25"/>
    <mergeCell ref="A7:A9"/>
    <mergeCell ref="A10:A11"/>
    <mergeCell ref="A26:A28"/>
  </mergeCells>
  <conditionalFormatting sqref="A6:B6 A29:B29 A12:B12 B30 B27:B28 A10 B18 B22">
    <cfRule type="beginsWith" dxfId="2636" priority="25" stopIfTrue="1" operator="beginsWith" text="Functioning At Risk">
      <formula>LEFT(A6,LEN("Functioning At Risk"))="Functioning At Risk"</formula>
    </cfRule>
    <cfRule type="beginsWith" dxfId="2635" priority="26" stopIfTrue="1" operator="beginsWith" text="Not Functioning">
      <formula>LEFT(A6,LEN("Not Functioning"))="Not Functioning"</formula>
    </cfRule>
    <cfRule type="containsText" dxfId="2634" priority="27" operator="containsText" text="Functioning">
      <formula>NOT(ISERROR(SEARCH("Functioning",A6)))</formula>
    </cfRule>
  </conditionalFormatting>
  <conditionalFormatting sqref="B14">
    <cfRule type="beginsWith" dxfId="2633" priority="22" stopIfTrue="1" operator="beginsWith" text="Functioning At Risk">
      <formula>LEFT(B14,LEN("Functioning At Risk"))="Functioning At Risk"</formula>
    </cfRule>
    <cfRule type="beginsWith" dxfId="2632" priority="23" stopIfTrue="1" operator="beginsWith" text="Not Functioning">
      <formula>LEFT(B14,LEN("Not Functioning"))="Not Functioning"</formula>
    </cfRule>
    <cfRule type="containsText" dxfId="2631" priority="24" operator="containsText" text="Functioning">
      <formula>NOT(ISERROR(SEARCH("Functioning",B14)))</formula>
    </cfRule>
  </conditionalFormatting>
  <conditionalFormatting sqref="B26">
    <cfRule type="beginsWith" dxfId="2630" priority="19" stopIfTrue="1" operator="beginsWith" text="Functioning At Risk">
      <formula>LEFT(B26,LEN("Functioning At Risk"))="Functioning At Risk"</formula>
    </cfRule>
    <cfRule type="beginsWith" dxfId="2629" priority="20" stopIfTrue="1" operator="beginsWith" text="Not Functioning">
      <formula>LEFT(B26,LEN("Not Functioning"))="Not Functioning"</formula>
    </cfRule>
    <cfRule type="containsText" dxfId="2628" priority="21" operator="containsText" text="Functioning">
      <formula>NOT(ISERROR(SEARCH("Functioning",B26)))</formula>
    </cfRule>
  </conditionalFormatting>
  <conditionalFormatting sqref="A26">
    <cfRule type="beginsWith" dxfId="2627" priority="16" stopIfTrue="1" operator="beginsWith" text="Functioning At Risk">
      <formula>LEFT(A26,LEN("Functioning At Risk"))="Functioning At Risk"</formula>
    </cfRule>
    <cfRule type="beginsWith" dxfId="2626" priority="17" stopIfTrue="1" operator="beginsWith" text="Not Functioning">
      <formula>LEFT(A26,LEN("Not Functioning"))="Not Functioning"</formula>
    </cfRule>
    <cfRule type="containsText" dxfId="2625" priority="18" operator="containsText" text="Functioning">
      <formula>NOT(ISERROR(SEARCH("Functioning",A26)))</formula>
    </cfRule>
  </conditionalFormatting>
  <conditionalFormatting sqref="B17">
    <cfRule type="beginsWith" dxfId="2624" priority="13" stopIfTrue="1" operator="beginsWith" text="Functioning At Risk">
      <formula>LEFT(B17,LEN("Functioning At Risk"))="Functioning At Risk"</formula>
    </cfRule>
    <cfRule type="beginsWith" dxfId="2623" priority="14" stopIfTrue="1" operator="beginsWith" text="Not Functioning">
      <formula>LEFT(B17,LEN("Not Functioning"))="Not Functioning"</formula>
    </cfRule>
    <cfRule type="containsText" dxfId="2622" priority="15" operator="containsText" text="Functioning">
      <formula>NOT(ISERROR(SEARCH("Functioning",B17)))</formula>
    </cfRule>
  </conditionalFormatting>
  <conditionalFormatting sqref="C6 C27:C30 C25">
    <cfRule type="beginsWith" dxfId="2621" priority="10" stopIfTrue="1" operator="beginsWith" text="Functioning At Risk">
      <formula>LEFT(C6,LEN("Functioning At Risk"))="Functioning At Risk"</formula>
    </cfRule>
    <cfRule type="beginsWith" dxfId="2620" priority="11" stopIfTrue="1" operator="beginsWith" text="Not Functioning">
      <formula>LEFT(C6,LEN("Not Functioning"))="Not Functioning"</formula>
    </cfRule>
    <cfRule type="containsText" dxfId="2619" priority="12" operator="containsText" text="Functioning">
      <formula>NOT(ISERROR(SEARCH("Functioning",C6)))</formula>
    </cfRule>
  </conditionalFormatting>
  <conditionalFormatting sqref="C26">
    <cfRule type="beginsWith" dxfId="2618" priority="4" stopIfTrue="1" operator="beginsWith" text="Functioning At Risk">
      <formula>LEFT(C26,LEN("Functioning At Risk"))="Functioning At Risk"</formula>
    </cfRule>
    <cfRule type="beginsWith" dxfId="2617" priority="5" stopIfTrue="1" operator="beginsWith" text="Not Functioning">
      <formula>LEFT(C26,LEN("Not Functioning"))="Not Functioning"</formula>
    </cfRule>
    <cfRule type="containsText" dxfId="2616" priority="6" operator="containsText" text="Functioning">
      <formula>NOT(ISERROR(SEARCH("Functioning",C26)))</formula>
    </cfRule>
  </conditionalFormatting>
  <pageMargins left="0.7" right="0.7" top="0.75" bottom="0.75" header="0.3" footer="0.3"/>
  <pageSetup scale="72"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9"/>
  <sheetViews>
    <sheetView zoomScaleNormal="100" workbookViewId="0">
      <selection activeCell="E25" sqref="E25"/>
    </sheetView>
  </sheetViews>
  <sheetFormatPr defaultRowHeight="15" x14ac:dyDescent="0.25"/>
  <cols>
    <col min="1" max="2" width="30.85546875" customWidth="1"/>
    <col min="3" max="3" width="28" customWidth="1"/>
    <col min="4" max="4" width="23.28515625" style="5" customWidth="1"/>
    <col min="5" max="5" width="14.42578125" customWidth="1"/>
    <col min="6" max="6" width="14.7109375" customWidth="1"/>
    <col min="7" max="7" width="18.85546875" style="5" customWidth="1"/>
    <col min="8" max="8" width="12.7109375" customWidth="1"/>
    <col min="9" max="9" width="17.28515625" style="96" customWidth="1"/>
    <col min="10" max="10" width="16.140625" customWidth="1"/>
    <col min="11" max="11" width="18.5703125" customWidth="1"/>
    <col min="12" max="12" width="13.7109375" customWidth="1"/>
  </cols>
  <sheetData>
    <row r="1" spans="1:14" ht="21" customHeight="1" x14ac:dyDescent="0.25">
      <c r="A1" s="420" t="s">
        <v>293</v>
      </c>
      <c r="B1" s="421"/>
      <c r="C1" s="421"/>
      <c r="D1" s="421"/>
      <c r="E1" s="421"/>
      <c r="F1" s="421"/>
      <c r="G1" s="421"/>
      <c r="H1" s="421"/>
      <c r="I1" s="421"/>
      <c r="J1" s="422"/>
    </row>
    <row r="2" spans="1:14" s="5" customFormat="1" ht="16.149999999999999" customHeight="1" x14ac:dyDescent="0.25">
      <c r="A2" s="14" t="s">
        <v>68</v>
      </c>
      <c r="B2" s="95"/>
      <c r="C2" s="14" t="s">
        <v>192</v>
      </c>
      <c r="D2" s="48"/>
      <c r="E2" s="143" t="s">
        <v>223</v>
      </c>
      <c r="F2" s="144"/>
      <c r="G2" s="48"/>
      <c r="H2" s="423" t="s">
        <v>136</v>
      </c>
      <c r="I2" s="424"/>
      <c r="J2" s="95"/>
    </row>
    <row r="3" spans="1:14" s="5" customFormat="1" ht="16.149999999999999" customHeight="1" x14ac:dyDescent="0.25">
      <c r="A3" s="14" t="s">
        <v>69</v>
      </c>
      <c r="B3" s="48"/>
      <c r="C3" s="14" t="s">
        <v>202</v>
      </c>
      <c r="D3" s="48"/>
      <c r="E3" s="469" t="s">
        <v>92</v>
      </c>
      <c r="F3" s="469"/>
      <c r="G3" s="48"/>
      <c r="H3" s="423" t="s">
        <v>137</v>
      </c>
      <c r="I3" s="424"/>
      <c r="J3" s="95"/>
    </row>
    <row r="4" spans="1:14" s="5" customFormat="1" ht="16.149999999999999" customHeight="1" x14ac:dyDescent="0.35">
      <c r="A4" s="14" t="s">
        <v>135</v>
      </c>
      <c r="B4" s="48"/>
      <c r="C4" s="14" t="s">
        <v>203</v>
      </c>
      <c r="D4" s="48"/>
      <c r="E4" s="469" t="s">
        <v>264</v>
      </c>
      <c r="F4" s="469"/>
      <c r="G4" s="48"/>
      <c r="H4" s="423" t="s">
        <v>138</v>
      </c>
      <c r="I4" s="424"/>
      <c r="J4" s="95"/>
      <c r="K4" s="38"/>
    </row>
    <row r="5" spans="1:14" ht="16.149999999999999" customHeight="1" x14ac:dyDescent="0.25">
      <c r="A5" s="100" t="s">
        <v>258</v>
      </c>
      <c r="B5" s="48"/>
      <c r="C5" s="14" t="s">
        <v>204</v>
      </c>
      <c r="D5" s="48"/>
      <c r="E5" s="203" t="s">
        <v>257</v>
      </c>
      <c r="F5" s="204"/>
      <c r="G5" s="48"/>
      <c r="H5" s="423" t="s">
        <v>139</v>
      </c>
      <c r="I5" s="424"/>
      <c r="J5" s="95"/>
      <c r="K5" s="55"/>
    </row>
    <row r="6" spans="1:14" s="5" customFormat="1" ht="18" customHeight="1" x14ac:dyDescent="0.25">
      <c r="A6" s="100" t="s">
        <v>312</v>
      </c>
      <c r="B6" s="48"/>
      <c r="C6" s="287"/>
      <c r="D6" s="288"/>
      <c r="E6" s="288"/>
      <c r="F6" s="288"/>
      <c r="G6" s="288"/>
      <c r="H6" s="288"/>
      <c r="I6" s="288"/>
      <c r="J6" s="288"/>
      <c r="K6" s="55"/>
    </row>
    <row r="7" spans="1:14" s="5" customFormat="1" ht="4.5" customHeight="1" x14ac:dyDescent="0.25">
      <c r="B7" s="101"/>
      <c r="C7" s="101"/>
      <c r="D7" s="101"/>
      <c r="E7" s="101"/>
      <c r="F7" s="101"/>
      <c r="G7" s="101"/>
      <c r="H7" s="101"/>
      <c r="I7" s="97"/>
      <c r="J7" s="11"/>
      <c r="K7" s="55"/>
    </row>
    <row r="8" spans="1:14" ht="19.899999999999999" customHeight="1" x14ac:dyDescent="0.35">
      <c r="A8" s="428" t="s">
        <v>48</v>
      </c>
      <c r="B8" s="428"/>
      <c r="C8" s="428"/>
      <c r="D8" s="428"/>
      <c r="E8" s="428"/>
      <c r="F8" s="428"/>
      <c r="G8" s="428" t="s">
        <v>14</v>
      </c>
      <c r="H8" s="428"/>
      <c r="I8" s="428"/>
      <c r="J8" s="428"/>
      <c r="K8" s="11"/>
      <c r="M8" s="5"/>
      <c r="N8" s="5"/>
    </row>
    <row r="9" spans="1:14" ht="15.75" x14ac:dyDescent="0.25">
      <c r="A9" s="15" t="s">
        <v>1</v>
      </c>
      <c r="B9" s="15" t="s">
        <v>2</v>
      </c>
      <c r="C9" s="429" t="s">
        <v>3</v>
      </c>
      <c r="D9" s="430"/>
      <c r="E9" s="46" t="s">
        <v>12</v>
      </c>
      <c r="F9" s="45" t="s">
        <v>13</v>
      </c>
      <c r="G9" s="15" t="s">
        <v>15</v>
      </c>
      <c r="H9" s="15" t="s">
        <v>16</v>
      </c>
      <c r="I9" s="99" t="s">
        <v>16</v>
      </c>
      <c r="J9" s="15" t="s">
        <v>110</v>
      </c>
      <c r="K9" s="11"/>
      <c r="M9" s="5"/>
      <c r="N9" s="5"/>
    </row>
    <row r="10" spans="1:14" ht="15.75" x14ac:dyDescent="0.25">
      <c r="A10" s="435" t="s">
        <v>51</v>
      </c>
      <c r="B10" s="435" t="s">
        <v>78</v>
      </c>
      <c r="C10" s="145" t="s">
        <v>160</v>
      </c>
      <c r="D10" s="147"/>
      <c r="E10" s="44"/>
      <c r="F10" s="28">
        <f>IF(G5="Yes","",(IF(G4="",0.8,(IF(AND(E10="",G4="Yes"),0.9,(IF(AND(E10="",G4="No"),0.8,IF(E10&gt;=80,0,IF(E10&lt;=40,1,IF(E10&gt;=68,ROUND(E10*'Reference Standards'!$B$4+'Reference Standards'!$B$5,2),ROUND(E10*'Reference Standards'!$C$4+'Reference Standards'!$C$5,2)))))))))))</f>
        <v>0.8</v>
      </c>
      <c r="G10" s="441">
        <f>IFERROR(AVERAGE(F10:F12),"")</f>
        <v>0.8</v>
      </c>
      <c r="H10" s="441">
        <f>IFERROR(ROUND(AVERAGE(G10:G12),2),"")</f>
        <v>0.8</v>
      </c>
      <c r="I10" s="444" t="str">
        <f>IF(H10="","",IF(H10&gt;0.69,"Functioning",IF(H10&gt;0.29,"Functioning At Risk",IF(H10&gt;-1,"Not Functioning"))))</f>
        <v>Functioning</v>
      </c>
      <c r="J10" s="445">
        <f>IF(AND(H10="",H13="",H15="",H29="",H32=""),"",ROUND((IF(H10="",0,H10)*0.2)+(IF(H13="",0,H13)*0.2)+(IF(H15="",0,H15)*0.2)+(IF(H29="",0,H29)*0.2)+(IF(H32="",0,H32)*0.2),2))</f>
        <v>0.8</v>
      </c>
      <c r="K10" s="11"/>
      <c r="M10" s="10"/>
      <c r="N10" s="5"/>
    </row>
    <row r="11" spans="1:14" s="5" customFormat="1" ht="15.75" x14ac:dyDescent="0.25">
      <c r="A11" s="436"/>
      <c r="B11" s="436"/>
      <c r="C11" s="146" t="s">
        <v>162</v>
      </c>
      <c r="D11" s="148"/>
      <c r="E11" s="49"/>
      <c r="F11" s="206" t="str">
        <f>IF(G5="No","",IF(E11="","",  IF(E11&gt;0.95,0,IF(E11&lt;=0.02,1,ROUND(IF(E11&gt;0.26,'Reference Standards'!$B$10*E11+'Reference Standards'!$B$11, IF(E11&lt;0.05, 'Reference Standards'!$D$10*E11+'Reference Standards'!$D$11, 'Reference Standards'!$C$10*E11+'Reference Standards'!$C$11)),2))) ))</f>
        <v/>
      </c>
      <c r="G11" s="442"/>
      <c r="H11" s="442"/>
      <c r="I11" s="444"/>
      <c r="J11" s="445"/>
      <c r="K11" s="11"/>
      <c r="M11" s="10"/>
    </row>
    <row r="12" spans="1:14" s="5" customFormat="1" ht="15.75" x14ac:dyDescent="0.25">
      <c r="A12" s="436"/>
      <c r="B12" s="470"/>
      <c r="C12" s="149" t="s">
        <v>164</v>
      </c>
      <c r="D12" s="150"/>
      <c r="E12" s="49"/>
      <c r="F12" s="205">
        <f>IF(G5="Yes","",(IF(G4="",0.8,(IF(AND(E12="",G4="Yes"),0.9,(IF(AND(E12="",G4="No"),0.8,IF(E12&gt;3.22,0,IF(E12&lt;0,"",ROUND('Reference Standards'!$B$15*E12+'Reference Standards'!$B$16,2))))))))))</f>
        <v>0.8</v>
      </c>
      <c r="G12" s="443"/>
      <c r="H12" s="443"/>
      <c r="I12" s="444"/>
      <c r="J12" s="445"/>
      <c r="K12" s="11"/>
      <c r="M12" s="10"/>
    </row>
    <row r="13" spans="1:14" s="5" customFormat="1" ht="15.75" x14ac:dyDescent="0.25">
      <c r="A13" s="451" t="s">
        <v>4</v>
      </c>
      <c r="B13" s="453" t="s">
        <v>5</v>
      </c>
      <c r="C13" s="17" t="s">
        <v>6</v>
      </c>
      <c r="D13" s="17"/>
      <c r="E13" s="44"/>
      <c r="F13" s="91">
        <f>IF(G4="",0.8,(IF(AND(E13="",G4="Yes"),0.9,(IF(AND(E13="",G4="No"),0.8,ROUND(IF(E13&gt;1.6,0,IF(E13&lt;=1,1,E13^2*'Reference Standards'!$F$2+E13*'Reference Standards'!$F$3+'Reference Standards'!$F$4)),2))))))</f>
        <v>0.8</v>
      </c>
      <c r="G13" s="454">
        <f>IFERROR(AVERAGE(F13:F14),"")</f>
        <v>0.8</v>
      </c>
      <c r="H13" s="455">
        <f>IFERROR(ROUND(AVERAGE(G13),2),"")</f>
        <v>0.8</v>
      </c>
      <c r="I13" s="457" t="str">
        <f>IF(H13="","",IF(H13&gt;0.69,"Functioning",IF(H13&gt;0.29,"Functioning At Risk",IF(H13&gt;-1,"Not Functioning"))))</f>
        <v>Functioning</v>
      </c>
      <c r="J13" s="445"/>
      <c r="K13" s="11"/>
      <c r="M13" s="10"/>
      <c r="N13" s="10"/>
    </row>
    <row r="14" spans="1:14" s="5" customFormat="1" ht="15.75" x14ac:dyDescent="0.25">
      <c r="A14" s="452"/>
      <c r="B14" s="453"/>
      <c r="C14" s="17" t="s">
        <v>7</v>
      </c>
      <c r="D14" s="17"/>
      <c r="E14" s="50"/>
      <c r="F14" s="91">
        <f>IF(B6="Yes","",IF(G4="",0.8,(IF(AND(E14="",G4="Yes"),0.9,(IF(AND(E14="",G4="No"),0.8,(IF(OR(B4="A",B4="B",B4="Bc",B4="Ba"),IF(E14&lt;1.2,0,IF(E14&gt;=2.2,1,ROUND(IF(E14&lt;1.4,E14*'Reference Standards'!$F$13+'Reference Standards'!$F$14,E14*'Reference Standards'!$G$13+'Reference Standards'!$G$14),2))),IF(OR(B4="C",B4="Cb",B4="E"),IF(E14&lt;2,0,IF(E14&gt;=5,1,ROUND(IF(E14&lt;2.4,E14*'Reference Standards'!$G$8+'Reference Standards'!$G$9,E14*'Reference Standards'!$F$8+'Reference Standards'!$F$9),2))))))))))))</f>
        <v>0.8</v>
      </c>
      <c r="G14" s="454"/>
      <c r="H14" s="456"/>
      <c r="I14" s="458"/>
      <c r="J14" s="445"/>
      <c r="K14" s="11"/>
      <c r="M14" s="10"/>
      <c r="N14" s="10"/>
    </row>
    <row r="15" spans="1:14" s="5" customFormat="1" ht="15.75" x14ac:dyDescent="0.25">
      <c r="A15" s="448" t="s">
        <v>21</v>
      </c>
      <c r="B15" s="459" t="s">
        <v>22</v>
      </c>
      <c r="C15" s="21" t="s">
        <v>103</v>
      </c>
      <c r="D15" s="69"/>
      <c r="E15" s="44"/>
      <c r="F15" s="207" t="str">
        <f>IF(E15="","",IF(E15&gt;=660,1,IF(E15&lt;=430,ROUND('Reference Standards'!$I$4*E15+'Reference Standards'!$I$5,2),ROUND('Reference Standards'!$J$4*E15+'Reference Standards'!$J$5,2))))</f>
        <v/>
      </c>
      <c r="G15" s="431">
        <f>IFERROR(AVERAGE(F15:F16),"")</f>
        <v>0.8</v>
      </c>
      <c r="H15" s="466">
        <f>IFERROR(ROUND(AVERAGE(G15:G28),2),"")</f>
        <v>0.8</v>
      </c>
      <c r="I15" s="468" t="str">
        <f>IF(H15="","",IF(H15&gt;0.69,"Functioning",IF(H15&gt;0.29,"Functioning At Risk",IF(H15&gt;-1,"Not Functioning"))))</f>
        <v>Functioning</v>
      </c>
      <c r="J15" s="445"/>
      <c r="K15" s="11"/>
      <c r="M15" s="10"/>
      <c r="N15" s="10"/>
    </row>
    <row r="16" spans="1:14" s="5" customFormat="1" ht="15.75" x14ac:dyDescent="0.25">
      <c r="A16" s="446"/>
      <c r="B16" s="460"/>
      <c r="C16" s="24" t="s">
        <v>99</v>
      </c>
      <c r="D16" s="70"/>
      <c r="E16" s="50"/>
      <c r="F16" s="93">
        <f>IF(ISNUMBER(E15),"",IF(G4="",0.8,(IF(AND(E16="",G4="Yes"),0.9,(IF(AND(E16="",G4="No"),0.8,IF(E16&gt;=28,1,ROUND(IF(E16&lt;=13,'Reference Standards'!$I$9*E16,'Reference Standards'!$J$9*E16+'Reference Standards'!$J$10),2))))))))</f>
        <v>0.8</v>
      </c>
      <c r="G16" s="434"/>
      <c r="H16" s="466"/>
      <c r="I16" s="468"/>
      <c r="J16" s="445"/>
      <c r="K16" s="11"/>
      <c r="M16" s="10"/>
      <c r="N16" s="10"/>
    </row>
    <row r="17" spans="1:14" s="5" customFormat="1" ht="15.75" x14ac:dyDescent="0.25">
      <c r="A17" s="446"/>
      <c r="B17" s="446"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31">
        <f>IFERROR(AVERAGE(F17:F19),"")</f>
        <v>0.80000000000000016</v>
      </c>
      <c r="H17" s="467"/>
      <c r="I17" s="468"/>
      <c r="J17" s="445"/>
      <c r="K17" s="11"/>
      <c r="M17" s="10"/>
      <c r="N17" s="10"/>
    </row>
    <row r="18" spans="1:14" s="5" customFormat="1" ht="15.75" x14ac:dyDescent="0.25">
      <c r="A18" s="446"/>
      <c r="B18" s="446"/>
      <c r="C18" s="20" t="s">
        <v>57</v>
      </c>
      <c r="D18" s="151"/>
      <c r="E18" s="221"/>
      <c r="F18" s="29">
        <f>IF(G4="",0.8,(IF(AND(E18="",G4="Yes"),0.9,(IF(AND(E18="",G4="No"),0.8,ROUND(IF(E18&gt;=75,0,IF(E18&lt;=5,1,IF(E18&gt;10,E18*'Reference Standards'!$I$14+'Reference Standards'!$I$15,'Reference Standards'!$J$14*E18+'Reference Standards'!$J$15))),2))))))</f>
        <v>0.8</v>
      </c>
      <c r="G18" s="432"/>
      <c r="H18" s="467"/>
      <c r="I18" s="468"/>
      <c r="J18" s="445"/>
      <c r="K18" s="11"/>
      <c r="M18" s="10"/>
      <c r="N18" s="10"/>
    </row>
    <row r="19" spans="1:14" s="5" customFormat="1" ht="15.75" x14ac:dyDescent="0.25">
      <c r="A19" s="446"/>
      <c r="B19" s="447"/>
      <c r="C19" s="20" t="s">
        <v>125</v>
      </c>
      <c r="D19" s="20"/>
      <c r="E19" s="50"/>
      <c r="F19" s="93">
        <f>IF(G4="",0.8,(IF(AND(E19="",G4="Yes"),0.9,(IF(AND(E19="",G4="No"),0.8,IF(E19&gt;=50,0,ROUND(E19*'Reference Standards'!$I$18+'Reference Standards'!$I$19,2)))))))</f>
        <v>0.8</v>
      </c>
      <c r="G19" s="434"/>
      <c r="H19" s="467"/>
      <c r="I19" s="468"/>
      <c r="J19" s="445"/>
      <c r="K19" s="11"/>
      <c r="M19" s="10"/>
      <c r="N19" s="10"/>
    </row>
    <row r="20" spans="1:14" s="5" customFormat="1" ht="15.75" x14ac:dyDescent="0.25">
      <c r="A20" s="446"/>
      <c r="B20" s="18" t="s">
        <v>70</v>
      </c>
      <c r="C20" s="26" t="s">
        <v>80</v>
      </c>
      <c r="D20" s="68"/>
      <c r="E20" s="50"/>
      <c r="F20" s="27" t="str">
        <f>IF(E20="","",IF(E20&gt;0.1,1,IF(E20&lt;=0.01,0,ROUND(E20*'Reference Standards'!$I$22+'Reference Standards'!$I$23,2))))</f>
        <v/>
      </c>
      <c r="G20" s="27" t="str">
        <f>IFERROR(AVERAGE(F20),"")</f>
        <v/>
      </c>
      <c r="H20" s="467"/>
      <c r="I20" s="468"/>
      <c r="J20" s="445"/>
      <c r="K20" s="11"/>
      <c r="M20" s="10"/>
      <c r="N20" s="10"/>
    </row>
    <row r="21" spans="1:14" s="5" customFormat="1" ht="15.75" x14ac:dyDescent="0.25">
      <c r="A21" s="446"/>
      <c r="B21" s="448" t="s">
        <v>45</v>
      </c>
      <c r="C21" s="25" t="s">
        <v>46</v>
      </c>
      <c r="D21" s="25"/>
      <c r="E21" s="53"/>
      <c r="F21" s="208">
        <f>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49">
        <f>IFERROR(AVERAGE(F21:F24),"")</f>
        <v>0.80000000000000016</v>
      </c>
      <c r="H21" s="467"/>
      <c r="I21" s="468"/>
      <c r="J21" s="445"/>
      <c r="K21" s="11"/>
      <c r="M21" s="10"/>
      <c r="N21" s="10"/>
    </row>
    <row r="22" spans="1:14" s="5" customFormat="1" ht="15.75" x14ac:dyDescent="0.25">
      <c r="A22" s="446"/>
      <c r="B22" s="446"/>
      <c r="C22" s="19" t="s">
        <v>47</v>
      </c>
      <c r="D22" s="19"/>
      <c r="E22" s="52"/>
      <c r="F22" s="29">
        <f>IF(G4="",0.8,(IF(AND(E22="",G4="Yes"),0.9,(IF(AND(E22="",G4="No"),0.8,ROUND(  IF(E22&lt;=1.1,0, IF(E22&gt;=3,1, IF(E22&lt;2, E22^2*'Reference Standards'!$I$42+  E22*'Reference Standards'!$I$43 + 'Reference Standards'!$I$44,      E22*'Reference Standards'!$J$43+'Reference Standards'!$J$44))),2))))))</f>
        <v>0.8</v>
      </c>
      <c r="G22" s="433"/>
      <c r="H22" s="467"/>
      <c r="I22" s="468"/>
      <c r="J22" s="445"/>
      <c r="K22" s="11"/>
      <c r="M22" s="10"/>
      <c r="N22" s="10"/>
    </row>
    <row r="23" spans="1:14" s="5" customFormat="1" ht="15.75" x14ac:dyDescent="0.25">
      <c r="A23" s="446"/>
      <c r="B23" s="446"/>
      <c r="C23" s="19" t="s">
        <v>104</v>
      </c>
      <c r="D23" s="19"/>
      <c r="E23" s="52"/>
      <c r="F23" s="139">
        <f>IF(G4="",0.8,(IF(AND(E23="",G4="Yes"),0.9,(IF(AND(E23="",G4="No"),0.8,IF(OR(B4="A",LEFT(B4,1)="B"),IF(OR(E23&lt;=20,E23&gt;=90),0,IF(AND(E23&gt;=50,E23&lt;=60),1,IF(E23&lt;50,ROUND(E23*'Reference Standards'!$I$48+'Reference Standards'!$I$49,2),ROUND(E23*'Reference Standards'!$J$48+'Reference Standards'!$J$49,2)))),IF(OR(LEFT(B4)="C",B4="E"),IF(OR(E23&lt;=20,E23&gt;=85),0,IF(AND(E23&lt;=65,E23&gt;=45),1,IF(E23&lt;45,ROUND(E23*'Reference Standards'!$I$53+'Reference Standards'!$I$54,2),ROUND(E23*'Reference Standards'!$J$53+'Reference Standards'!$J$54,2)))))))))))</f>
        <v>0.8</v>
      </c>
      <c r="G23" s="433"/>
      <c r="H23" s="467"/>
      <c r="I23" s="468"/>
      <c r="J23" s="445"/>
      <c r="K23" s="11"/>
      <c r="M23" s="10"/>
      <c r="N23" s="10"/>
    </row>
    <row r="24" spans="1:14" s="5" customFormat="1" ht="15.75" x14ac:dyDescent="0.25">
      <c r="A24" s="446"/>
      <c r="B24" s="447"/>
      <c r="C24" s="23" t="s">
        <v>88</v>
      </c>
      <c r="D24" s="19"/>
      <c r="E24" s="54"/>
      <c r="F24" s="140" t="str">
        <f>IF(E24="","",IF(E24&gt;=1.6,0,IF(E24&lt;=1,1,ROUND('Reference Standards'!$I$57*E24^3+'Reference Standards'!$I$58*E24^2+'Reference Standards'!$I$59*E24+'Reference Standards'!$I$60,2))))</f>
        <v/>
      </c>
      <c r="G24" s="450"/>
      <c r="H24" s="467"/>
      <c r="I24" s="468"/>
      <c r="J24" s="445"/>
      <c r="K24" s="11"/>
      <c r="M24" s="10"/>
      <c r="N24" s="10"/>
    </row>
    <row r="25" spans="1:14" s="5" customFormat="1" ht="15.75" x14ac:dyDescent="0.25">
      <c r="A25" s="446"/>
      <c r="B25" s="446" t="s">
        <v>44</v>
      </c>
      <c r="C25" s="21" t="s">
        <v>180</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31">
        <f>IFERROR(AVERAGE(F25:F28),"")</f>
        <v>0.80000000000000016</v>
      </c>
      <c r="H25" s="467"/>
      <c r="I25" s="468"/>
      <c r="J25" s="445"/>
      <c r="K25" s="11"/>
      <c r="M25" s="10"/>
      <c r="N25" s="10"/>
    </row>
    <row r="26" spans="1:14" s="5" customFormat="1" ht="15.75" x14ac:dyDescent="0.25">
      <c r="A26" s="446"/>
      <c r="B26" s="446"/>
      <c r="C26" s="23" t="s">
        <v>181</v>
      </c>
      <c r="D26" s="151"/>
      <c r="E26" s="222"/>
      <c r="F26" s="29">
        <f>IF(G4="",0.8,(IF(AND(E26="",G4="Yes"),0.9,(IF(AND(E26="",G4="No"),0.8,IF(B5="Yes",IF(E26&lt;=50,0,IF(E26&gt;=80,1,ROUND('Reference Standards'!$I$69*E26+'Reference Standards'!$I$70,2))),IF(B5="No",IF(E26&gt;=80,0,IF(E26&lt;=50,1,ROUND(E26*'Reference Standards'!$J$69+'Reference Standards'!$J$70,2))))))))))</f>
        <v>0.8</v>
      </c>
      <c r="G26" s="432"/>
      <c r="H26" s="467"/>
      <c r="I26" s="468"/>
      <c r="J26" s="445"/>
      <c r="K26" s="11"/>
      <c r="M26" s="10"/>
      <c r="N26" s="10"/>
    </row>
    <row r="27" spans="1:14" s="5" customFormat="1" ht="15.75" x14ac:dyDescent="0.25">
      <c r="A27" s="446"/>
      <c r="B27" s="446"/>
      <c r="C27" s="23" t="s">
        <v>182</v>
      </c>
      <c r="D27" s="151"/>
      <c r="E27" s="222"/>
      <c r="F27" s="29">
        <f>IF(G4="",0.8,(IF(AND(E27="",G4="Yes"),0.9,(IF(AND(E27="",G4="No"),0.8,IF(E27&lt;=50,0,IF(E27&gt;=80,1, ROUND(E27*'Reference Standards'!$I$73+'Reference Standards'!$I$74,2))))))))</f>
        <v>0.8</v>
      </c>
      <c r="G27" s="433"/>
      <c r="H27" s="467"/>
      <c r="I27" s="468"/>
      <c r="J27" s="445"/>
      <c r="K27" s="11"/>
      <c r="M27" s="10"/>
      <c r="N27" s="10"/>
    </row>
    <row r="28" spans="1:14" s="5" customFormat="1" ht="15.75" x14ac:dyDescent="0.25">
      <c r="A28" s="447"/>
      <c r="B28" s="446"/>
      <c r="C28" s="461" t="s">
        <v>272</v>
      </c>
      <c r="D28" s="462"/>
      <c r="E28" s="16"/>
      <c r="F28" s="93" t="str">
        <f>IF(OR(B5="",B5="No"),"",IF(AND(E28="",B5="Yes",G4="Yes"),0.9,IF(OR(G4="No",G4=""),0.8,IF(E28&lt;=9,0,IF(E28&gt;=14,1,ROUND('Reference Standards'!$I$77*E28+'Reference Standards'!$I$78,2))))))</f>
        <v/>
      </c>
      <c r="G28" s="434"/>
      <c r="H28" s="467"/>
      <c r="I28" s="468"/>
      <c r="J28" s="445"/>
      <c r="K28" s="11"/>
      <c r="M28" s="10"/>
      <c r="N28" s="10"/>
    </row>
    <row r="29" spans="1:14" ht="15.75" x14ac:dyDescent="0.25">
      <c r="A29" s="437" t="s">
        <v>49</v>
      </c>
      <c r="B29" s="152" t="s">
        <v>167</v>
      </c>
      <c r="C29" s="153" t="s">
        <v>174</v>
      </c>
      <c r="D29" s="155"/>
      <c r="E29" s="95"/>
      <c r="F29" s="160">
        <f>IF(G4="",0.8,(IF(AND(E29="",G4="Yes"),0.9,(IF(AND(E29="",G4="No"),0.8,IF(E29&gt;=25,0,IF(E29&lt;=10,1,ROUND(IF(E29&gt;18,'Reference Standards'!$L$4*E29+'Reference Standards'!$L$5,IF(E29&lt;12,'Reference Standards'!$N$4*E29+'Reference Standards'!$N$5,'Reference Standards'!$M$4*E29+'Reference Standards'!$M$5)),2))))))))</f>
        <v>0.8</v>
      </c>
      <c r="G29" s="158">
        <f>IFERROR(AVERAGE(F29),"")</f>
        <v>0.8</v>
      </c>
      <c r="H29" s="439">
        <f>IFERROR(ROUND(AVERAGE(G29:G31),2),"")</f>
        <v>0.8</v>
      </c>
      <c r="I29" s="463" t="str">
        <f>IF(H29="","",IF(H29&gt;0.69,"Functioning",IF(H29&gt;0.29,"Functioning At Risk",IF(H29&gt;-1,"Not Functioning"))))</f>
        <v>Functioning</v>
      </c>
      <c r="J29" s="445"/>
      <c r="K29" s="11"/>
      <c r="N29" s="10"/>
    </row>
    <row r="30" spans="1:14" s="5" customFormat="1" ht="15.75" x14ac:dyDescent="0.25">
      <c r="A30" s="438"/>
      <c r="B30" s="154" t="s">
        <v>168</v>
      </c>
      <c r="C30" s="153" t="s">
        <v>175</v>
      </c>
      <c r="D30" s="156"/>
      <c r="E30" s="49"/>
      <c r="F30" s="209">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9">
        <f>IFERROR(AVERAGE(F30),"")</f>
        <v>0.8</v>
      </c>
      <c r="H30" s="440"/>
      <c r="I30" s="464"/>
      <c r="J30" s="445"/>
      <c r="K30" s="11"/>
      <c r="N30" s="10"/>
    </row>
    <row r="31" spans="1:14" ht="15.75" x14ac:dyDescent="0.25">
      <c r="A31" s="438"/>
      <c r="B31" s="152" t="s">
        <v>170</v>
      </c>
      <c r="C31" s="153" t="s">
        <v>176</v>
      </c>
      <c r="D31" s="157"/>
      <c r="E31" s="95"/>
      <c r="F31" s="160">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60">
        <f>IFERROR(AVERAGE(F31),"")</f>
        <v>0.8</v>
      </c>
      <c r="H31" s="440"/>
      <c r="I31" s="464"/>
      <c r="J31" s="445"/>
      <c r="K31" s="11"/>
      <c r="M31" s="5"/>
      <c r="N31" s="10"/>
    </row>
    <row r="32" spans="1:14" ht="15.75" x14ac:dyDescent="0.25">
      <c r="A32" s="471" t="s">
        <v>50</v>
      </c>
      <c r="B32" s="109" t="s">
        <v>105</v>
      </c>
      <c r="C32" s="40" t="s">
        <v>177</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110">
        <f>IFERROR(AVERAGE(F32),"")</f>
        <v>0.8</v>
      </c>
      <c r="H32" s="465">
        <f>IFERROR(ROUND(AVERAGE(G32:G33),2),"")</f>
        <v>0.8</v>
      </c>
      <c r="I32" s="444" t="str">
        <f>IF(H32="","",IF(H32&gt;0.69,"Functioning",IF(H32&gt;0.29,"Functioning At Risk",IF(H32&gt;-1,"Not Functioning"))))</f>
        <v>Functioning</v>
      </c>
      <c r="J32" s="445"/>
      <c r="K32" s="11"/>
      <c r="M32" s="5"/>
      <c r="N32" s="10"/>
    </row>
    <row r="33" spans="1:14" s="5" customFormat="1" ht="15.75" x14ac:dyDescent="0.25">
      <c r="A33" s="472"/>
      <c r="B33" s="111" t="s">
        <v>54</v>
      </c>
      <c r="C33" s="161" t="s">
        <v>178</v>
      </c>
      <c r="D33" s="162"/>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110">
        <f>IFERROR(AVERAGE(F33),"")</f>
        <v>0.8</v>
      </c>
      <c r="H33" s="465"/>
      <c r="I33" s="444"/>
      <c r="J33" s="445"/>
      <c r="K33" s="11"/>
      <c r="N33" s="10"/>
    </row>
    <row r="34" spans="1:14" ht="4.1500000000000004" customHeight="1" x14ac:dyDescent="0.25">
      <c r="J34" s="4"/>
      <c r="K34" s="11"/>
    </row>
    <row r="35" spans="1:14" ht="4.1500000000000004" customHeight="1" x14ac:dyDescent="0.25">
      <c r="H35" s="5"/>
      <c r="J35" s="5"/>
      <c r="K35" s="11"/>
    </row>
    <row r="36" spans="1:14" ht="21" customHeight="1" x14ac:dyDescent="0.25">
      <c r="A36" s="420" t="s">
        <v>293</v>
      </c>
      <c r="B36" s="421"/>
      <c r="C36" s="421"/>
      <c r="D36" s="421"/>
      <c r="E36" s="421"/>
      <c r="F36" s="421"/>
      <c r="G36" s="421"/>
      <c r="H36" s="421"/>
      <c r="I36" s="421"/>
      <c r="J36" s="422"/>
    </row>
    <row r="37" spans="1:14" ht="15.6" customHeight="1" x14ac:dyDescent="0.25">
      <c r="A37" s="103" t="s">
        <v>68</v>
      </c>
      <c r="B37" s="95"/>
      <c r="C37" s="103" t="s">
        <v>192</v>
      </c>
      <c r="D37" s="48"/>
      <c r="E37" s="143" t="s">
        <v>223</v>
      </c>
      <c r="F37" s="144"/>
      <c r="G37" s="48"/>
      <c r="H37" s="423" t="s">
        <v>136</v>
      </c>
      <c r="I37" s="424"/>
      <c r="J37" s="95"/>
    </row>
    <row r="38" spans="1:14" ht="15.6" customHeight="1" x14ac:dyDescent="0.25">
      <c r="A38" s="103" t="s">
        <v>69</v>
      </c>
      <c r="B38" s="48"/>
      <c r="C38" s="103" t="s">
        <v>202</v>
      </c>
      <c r="D38" s="48"/>
      <c r="E38" s="469" t="s">
        <v>92</v>
      </c>
      <c r="F38" s="469"/>
      <c r="G38" s="48"/>
      <c r="H38" s="423" t="s">
        <v>137</v>
      </c>
      <c r="I38" s="424"/>
      <c r="J38" s="95"/>
    </row>
    <row r="39" spans="1:14" ht="15.75" x14ac:dyDescent="0.25">
      <c r="A39" s="103" t="s">
        <v>135</v>
      </c>
      <c r="B39" s="48"/>
      <c r="C39" s="103" t="s">
        <v>203</v>
      </c>
      <c r="D39" s="48"/>
      <c r="E39" s="469" t="s">
        <v>264</v>
      </c>
      <c r="F39" s="469"/>
      <c r="G39" s="48"/>
      <c r="H39" s="423" t="s">
        <v>138</v>
      </c>
      <c r="I39" s="424"/>
      <c r="J39" s="95"/>
    </row>
    <row r="40" spans="1:14" ht="15.75" x14ac:dyDescent="0.25">
      <c r="A40" s="100" t="s">
        <v>258</v>
      </c>
      <c r="B40" s="48"/>
      <c r="C40" s="103" t="s">
        <v>204</v>
      </c>
      <c r="D40" s="48"/>
      <c r="E40" s="203" t="s">
        <v>257</v>
      </c>
      <c r="F40" s="204"/>
      <c r="G40" s="48"/>
      <c r="H40" s="423" t="s">
        <v>139</v>
      </c>
      <c r="I40" s="424"/>
      <c r="J40" s="95"/>
    </row>
    <row r="41" spans="1:14" s="5" customFormat="1" ht="18" customHeight="1" x14ac:dyDescent="0.25">
      <c r="A41" s="100" t="s">
        <v>312</v>
      </c>
      <c r="B41" s="48"/>
      <c r="C41" s="287"/>
      <c r="D41" s="288"/>
      <c r="E41" s="288"/>
      <c r="F41" s="288"/>
      <c r="G41" s="288"/>
      <c r="H41" s="288"/>
      <c r="I41" s="288"/>
      <c r="J41" s="288"/>
      <c r="K41" s="55"/>
    </row>
    <row r="42" spans="1:14" ht="6.75" customHeight="1" x14ac:dyDescent="0.25">
      <c r="A42" s="1"/>
      <c r="B42" s="4"/>
      <c r="C42" s="4"/>
      <c r="D42" s="4"/>
      <c r="E42" s="4"/>
      <c r="F42" s="4"/>
      <c r="G42" s="4"/>
      <c r="H42" s="12"/>
      <c r="I42" s="98"/>
      <c r="J42" s="12"/>
    </row>
    <row r="43" spans="1:14" ht="21" x14ac:dyDescent="0.35">
      <c r="A43" s="425" t="s">
        <v>48</v>
      </c>
      <c r="B43" s="426"/>
      <c r="C43" s="426"/>
      <c r="D43" s="426"/>
      <c r="E43" s="426"/>
      <c r="F43" s="427"/>
      <c r="G43" s="428" t="s">
        <v>14</v>
      </c>
      <c r="H43" s="428"/>
      <c r="I43" s="428"/>
      <c r="J43" s="428"/>
    </row>
    <row r="44" spans="1:14" ht="15.75" x14ac:dyDescent="0.25">
      <c r="A44" s="46" t="s">
        <v>1</v>
      </c>
      <c r="B44" s="46" t="s">
        <v>2</v>
      </c>
      <c r="C44" s="429" t="s">
        <v>3</v>
      </c>
      <c r="D44" s="430"/>
      <c r="E44" s="46" t="s">
        <v>12</v>
      </c>
      <c r="F44" s="45" t="s">
        <v>13</v>
      </c>
      <c r="G44" s="46" t="s">
        <v>15</v>
      </c>
      <c r="H44" s="46" t="s">
        <v>16</v>
      </c>
      <c r="I44" s="99" t="s">
        <v>16</v>
      </c>
      <c r="J44" s="46" t="s">
        <v>110</v>
      </c>
    </row>
    <row r="45" spans="1:14" s="5" customFormat="1" ht="15.75" x14ac:dyDescent="0.25">
      <c r="A45" s="435" t="s">
        <v>51</v>
      </c>
      <c r="B45" s="435" t="s">
        <v>78</v>
      </c>
      <c r="C45" s="145" t="s">
        <v>160</v>
      </c>
      <c r="D45" s="147"/>
      <c r="E45" s="44"/>
      <c r="F45" s="28">
        <f>IF(G40="Yes","",(IF(G39="",0.8,(IF(AND(E45="",G39="Yes"),0.9,(IF(AND(E45="",G39="No"),0.8,IF(E45&gt;=80,0,IF(E45&lt;=40,1,IF(E45&gt;=68,ROUND(E45*'Reference Standards'!$B$4+'Reference Standards'!$B$5,2),ROUND(E45*'Reference Standards'!$C$4+'Reference Standards'!$C$5,2)))))))))))</f>
        <v>0.8</v>
      </c>
      <c r="G45" s="441">
        <f>IFERROR(AVERAGE(F45:F47),"")</f>
        <v>0.8</v>
      </c>
      <c r="H45" s="441">
        <f>IFERROR(ROUND(AVERAGE(G45:G47),2),"")</f>
        <v>0.8</v>
      </c>
      <c r="I45" s="444" t="str">
        <f>IF(H45="","",IF(H45&gt;0.69,"Functioning",IF(H45&gt;0.29,"Functioning At Risk",IF(H45&gt;-1,"Not Functioning"))))</f>
        <v>Functioning</v>
      </c>
      <c r="J45" s="445">
        <f>IF(AND(H45="",H48="",H50="",H64="",H67=""),"",ROUND((IF(H45="",0,H45)*0.2)+(IF(H48="",0,H48)*0.2)+(IF(H50="",0,H50)*0.2)+(IF(H64="",0,H64)*0.2)+(IF(H67="",0,H67)*0.2),2))</f>
        <v>0.8</v>
      </c>
    </row>
    <row r="46" spans="1:14" ht="15.75" customHeight="1" x14ac:dyDescent="0.25">
      <c r="A46" s="436"/>
      <c r="B46" s="436"/>
      <c r="C46" s="146" t="s">
        <v>162</v>
      </c>
      <c r="D46" s="148"/>
      <c r="E46" s="49"/>
      <c r="F46" s="206" t="str">
        <f>IF(G40="No","",IF(E46="","",  IF(E46&gt;0.95,0,IF(E46&lt;=0.02,1,ROUND(IF(E46&gt;0.26,'Reference Standards'!$B$10*E46+'Reference Standards'!$B$11, IF(E46&lt;0.05, 'Reference Standards'!$D$10*E46+'Reference Standards'!$D$11, 'Reference Standards'!$C$10*E46+'Reference Standards'!$C$11)),2))) ))</f>
        <v/>
      </c>
      <c r="G46" s="442"/>
      <c r="H46" s="442"/>
      <c r="I46" s="444"/>
      <c r="J46" s="445"/>
    </row>
    <row r="47" spans="1:14" ht="15.75" x14ac:dyDescent="0.25">
      <c r="A47" s="436"/>
      <c r="B47" s="470"/>
      <c r="C47" s="149" t="s">
        <v>164</v>
      </c>
      <c r="D47" s="150"/>
      <c r="E47" s="49"/>
      <c r="F47" s="205">
        <f>IF(G40="Yes","",(IF(G39="",0.8,(IF(AND(E47="",G39="Yes"),0.9,(IF(AND(E47="",G39="No"),0.8,IF(E47&gt;3.22,0,IF(E47&lt;0,"",ROUND('Reference Standards'!$B$15*E47+'Reference Standards'!$B$16,2))))))))))</f>
        <v>0.8</v>
      </c>
      <c r="G47" s="443"/>
      <c r="H47" s="443"/>
      <c r="I47" s="444"/>
      <c r="J47" s="445"/>
    </row>
    <row r="48" spans="1:14" ht="15.75" x14ac:dyDescent="0.25">
      <c r="A48" s="451" t="s">
        <v>4</v>
      </c>
      <c r="B48" s="453" t="s">
        <v>5</v>
      </c>
      <c r="C48" s="17" t="s">
        <v>6</v>
      </c>
      <c r="D48" s="17"/>
      <c r="E48" s="44"/>
      <c r="F48" s="91">
        <f>IF(G39="",0.8,(IF(AND(E48="",G39="Yes"),0.9,(IF(AND(E48="",G39="No"),0.8,ROUND(IF(E48&gt;1.6,0,IF(E48&lt;=1,1,E48^2*'Reference Standards'!$F$2+E48*'Reference Standards'!$F$3+'Reference Standards'!$F$4)),2))))))</f>
        <v>0.8</v>
      </c>
      <c r="G48" s="454">
        <f>IFERROR(AVERAGE(F48:F49),"")</f>
        <v>0.8</v>
      </c>
      <c r="H48" s="455">
        <f>IFERROR(ROUND(AVERAGE(G48),2),"")</f>
        <v>0.8</v>
      </c>
      <c r="I48" s="457" t="str">
        <f>IF(H48="","",IF(H48&gt;0.69,"Functioning",IF(H48&gt;0.29,"Functioning At Risk",IF(H48&gt;-1,"Not Functioning"))))</f>
        <v>Functioning</v>
      </c>
      <c r="J48" s="445"/>
    </row>
    <row r="49" spans="1:10" ht="15.75" x14ac:dyDescent="0.25">
      <c r="A49" s="452"/>
      <c r="B49" s="453"/>
      <c r="C49" s="17" t="s">
        <v>7</v>
      </c>
      <c r="D49" s="17"/>
      <c r="E49" s="50"/>
      <c r="F49" s="91">
        <f>IF(B41="Yes","",IF(G39="",0.8,(IF(AND(E49="",G39="Yes"),0.9,(IF(AND(E49="",G39="No"),0.8,(IF(OR(B39="A",B39="B",B39="Bc",B39="Ba"),IF(E49&lt;1.2,0,IF(E49&gt;=2.2,1,ROUND(IF(E49&lt;1.4,E49*'Reference Standards'!$F$13+'Reference Standards'!$F$14,E49*'Reference Standards'!$G$13+'Reference Standards'!$G$14),2))),IF(OR(B39="C",B39="Cb",B39="E"),IF(E49&lt;2,0,IF(E49&gt;=5,1,ROUND(IF(E49&lt;2.4,E49*'Reference Standards'!$G$8+'Reference Standards'!$G$9,E49*'Reference Standards'!$F$8+'Reference Standards'!$F$9),2))))))))))))</f>
        <v>0.8</v>
      </c>
      <c r="G49" s="454"/>
      <c r="H49" s="456"/>
      <c r="I49" s="458"/>
      <c r="J49" s="445"/>
    </row>
    <row r="50" spans="1:10" ht="15.75" x14ac:dyDescent="0.25">
      <c r="A50" s="448" t="s">
        <v>21</v>
      </c>
      <c r="B50" s="459" t="s">
        <v>22</v>
      </c>
      <c r="C50" s="21" t="s">
        <v>103</v>
      </c>
      <c r="D50" s="69"/>
      <c r="E50" s="44"/>
      <c r="F50" s="207" t="str">
        <f>IF(E50="","",IF(E50&gt;=660,1,IF(E50&lt;=430,ROUND('Reference Standards'!$I$4*E50+'Reference Standards'!$I$5,2),ROUND('Reference Standards'!$J$4*E50+'Reference Standards'!$J$5,2))))</f>
        <v/>
      </c>
      <c r="G50" s="431">
        <f>IFERROR(AVERAGE(F50:F51),"")</f>
        <v>0.8</v>
      </c>
      <c r="H50" s="466">
        <f>IFERROR(ROUND(AVERAGE(G50:G63),2),"")</f>
        <v>0.8</v>
      </c>
      <c r="I50" s="468" t="str">
        <f>IF(H50="","",IF(H50&gt;0.69,"Functioning",IF(H50&gt;0.29,"Functioning At Risk",IF(H50&gt;-1,"Not Functioning"))))</f>
        <v>Functioning</v>
      </c>
      <c r="J50" s="445"/>
    </row>
    <row r="51" spans="1:10" ht="15.75" x14ac:dyDescent="0.25">
      <c r="A51" s="446"/>
      <c r="B51" s="460"/>
      <c r="C51" s="24" t="s">
        <v>99</v>
      </c>
      <c r="D51" s="70"/>
      <c r="E51" s="50"/>
      <c r="F51" s="93">
        <f>IF(ISNUMBER(E50),"",IF(G39="",0.8,(IF(AND(E51="",G39="Yes"),0.9,(IF(AND(E51="",G39="No"),0.8,IF(E51&gt;=28,1,ROUND(IF(E51&lt;=13,'Reference Standards'!$I$9*E51,'Reference Standards'!$J$9*E51+'Reference Standards'!$J$10),2))))))))</f>
        <v>0.8</v>
      </c>
      <c r="G51" s="434"/>
      <c r="H51" s="466"/>
      <c r="I51" s="468"/>
      <c r="J51" s="445"/>
    </row>
    <row r="52" spans="1:10" ht="15.75" x14ac:dyDescent="0.25">
      <c r="A52" s="446"/>
      <c r="B52" s="446"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31">
        <f>IFERROR(AVERAGE(F52:F54),"")</f>
        <v>0.80000000000000016</v>
      </c>
      <c r="H52" s="467"/>
      <c r="I52" s="468"/>
      <c r="J52" s="445"/>
    </row>
    <row r="53" spans="1:10" s="5" customFormat="1" ht="15.75" x14ac:dyDescent="0.25">
      <c r="A53" s="446"/>
      <c r="B53" s="446"/>
      <c r="C53" s="20" t="s">
        <v>57</v>
      </c>
      <c r="D53" s="151"/>
      <c r="E53" s="221"/>
      <c r="F53" s="29">
        <f>IF(G39="",0.8,(IF(AND(E53="",G39="Yes"),0.9,(IF(AND(E53="",G39="No"),0.8,ROUND(IF(E53&gt;=75,0,IF(E53&lt;=5,1,IF(E53&gt;10,E53*'Reference Standards'!$I$14+'Reference Standards'!$I$15,'Reference Standards'!$J$14*E53+'Reference Standards'!$J$15))),2))))))</f>
        <v>0.8</v>
      </c>
      <c r="G53" s="432"/>
      <c r="H53" s="467"/>
      <c r="I53" s="468"/>
      <c r="J53" s="445"/>
    </row>
    <row r="54" spans="1:10" ht="15.75" x14ac:dyDescent="0.25">
      <c r="A54" s="446"/>
      <c r="B54" s="447"/>
      <c r="C54" s="20" t="s">
        <v>125</v>
      </c>
      <c r="D54" s="20"/>
      <c r="E54" s="50"/>
      <c r="F54" s="93">
        <f>IF(G39="",0.8,(IF(AND(E54="",G39="Yes"),0.9,(IF(AND(E54="",G39="No"),0.8,IF(E54&gt;=50,0,ROUND(E54*'Reference Standards'!$I$18+'Reference Standards'!$I$19,2)))))))</f>
        <v>0.8</v>
      </c>
      <c r="G54" s="434"/>
      <c r="H54" s="467"/>
      <c r="I54" s="468"/>
      <c r="J54" s="445"/>
    </row>
    <row r="55" spans="1:10" s="5" customFormat="1" ht="15.75" x14ac:dyDescent="0.25">
      <c r="A55" s="446"/>
      <c r="B55" s="18" t="s">
        <v>70</v>
      </c>
      <c r="C55" s="26" t="s">
        <v>80</v>
      </c>
      <c r="D55" s="68"/>
      <c r="E55" s="50"/>
      <c r="F55" s="27" t="str">
        <f>IF(E55="","",IF(E55&gt;0.1,1,IF(E55&lt;=0.01,0,ROUND(E55*'Reference Standards'!$I$22+'Reference Standards'!$I$23,2))))</f>
        <v/>
      </c>
      <c r="G55" s="27" t="str">
        <f>IFERROR(AVERAGE(F55),"")</f>
        <v/>
      </c>
      <c r="H55" s="467"/>
      <c r="I55" s="468"/>
      <c r="J55" s="445"/>
    </row>
    <row r="56" spans="1:10" s="5" customFormat="1" ht="15.75" x14ac:dyDescent="0.25">
      <c r="A56" s="446"/>
      <c r="B56" s="448" t="s">
        <v>45</v>
      </c>
      <c r="C56" s="25" t="s">
        <v>46</v>
      </c>
      <c r="D56" s="25"/>
      <c r="E56" s="53"/>
      <c r="F56" s="208">
        <f>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49">
        <f>IFERROR(AVERAGE(F56:F59),"")</f>
        <v>0.80000000000000016</v>
      </c>
      <c r="H56" s="467"/>
      <c r="I56" s="468"/>
      <c r="J56" s="445"/>
    </row>
    <row r="57" spans="1:10" s="5" customFormat="1" ht="15.75" x14ac:dyDescent="0.25">
      <c r="A57" s="446"/>
      <c r="B57" s="446"/>
      <c r="C57" s="19" t="s">
        <v>47</v>
      </c>
      <c r="D57" s="19"/>
      <c r="E57" s="52"/>
      <c r="F57" s="29">
        <f>IF(G39="",0.8,(IF(AND(E57="",G39="Yes"),0.9,(IF(AND(E57="",G39="No"),0.8,ROUND(  IF(E57&lt;=1.1,0, IF(E57&gt;=3,1, IF(E57&lt;2, E57^2*'Reference Standards'!$I$42+  E57*'Reference Standards'!$I$43 + 'Reference Standards'!$I$44,      E57*'Reference Standards'!$J$43+'Reference Standards'!$J$44))),2))))))</f>
        <v>0.8</v>
      </c>
      <c r="G57" s="433"/>
      <c r="H57" s="467"/>
      <c r="I57" s="468"/>
      <c r="J57" s="445"/>
    </row>
    <row r="58" spans="1:10" ht="15.75" x14ac:dyDescent="0.25">
      <c r="A58" s="446"/>
      <c r="B58" s="446"/>
      <c r="C58" s="19" t="s">
        <v>104</v>
      </c>
      <c r="D58" s="19"/>
      <c r="E58" s="52"/>
      <c r="F58" s="236">
        <f>IF(G39="",0.8,(IF(AND(E58="",G39="Yes"),0.9,(IF(AND(E58="",G39="No"),0.8,IF(OR(B39="A",LEFT(B39,1)="B"),IF(OR(E58&lt;=20,E58&gt;=90),0,IF(AND(E58&gt;=50,E58&lt;=60),1,IF(E58&lt;50,ROUND(E58*'Reference Standards'!$I$48+'Reference Standards'!$I$49,2),ROUND(E58*'Reference Standards'!$J$48+'Reference Standards'!$J$49,2)))),IF(OR(LEFT(B39)="C",B39="E"),IF(OR(E58&lt;=20,E58&gt;=85),0,IF(AND(E58&lt;=65,E58&gt;=45),1,IF(E58&lt;45,ROUND(E58*'Reference Standards'!$I$53+'Reference Standards'!$I$54,2),ROUND(E58*'Reference Standards'!$J$53+'Reference Standards'!$J$54,2)))))))))))</f>
        <v>0.8</v>
      </c>
      <c r="G58" s="433"/>
      <c r="H58" s="467"/>
      <c r="I58" s="468"/>
      <c r="J58" s="445"/>
    </row>
    <row r="59" spans="1:10" ht="15.75" x14ac:dyDescent="0.25">
      <c r="A59" s="446"/>
      <c r="B59" s="447"/>
      <c r="C59" s="23" t="s">
        <v>88</v>
      </c>
      <c r="D59" s="19"/>
      <c r="E59" s="54"/>
      <c r="F59" s="237" t="str">
        <f>IF(E59="","",IF(E59&gt;=1.6,0,IF(E59&lt;=1,1,ROUND('Reference Standards'!$I$57*E59^3+'Reference Standards'!$I$58*E59^2+'Reference Standards'!$I$59*E59+'Reference Standards'!$I$60,2))))</f>
        <v/>
      </c>
      <c r="G59" s="450"/>
      <c r="H59" s="467"/>
      <c r="I59" s="468"/>
      <c r="J59" s="445"/>
    </row>
    <row r="60" spans="1:10" ht="15.75" x14ac:dyDescent="0.25">
      <c r="A60" s="446"/>
      <c r="B60" s="448" t="s">
        <v>44</v>
      </c>
      <c r="C60" s="21" t="s">
        <v>180</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31">
        <f>IFERROR(AVERAGE(F60:F63),"")</f>
        <v>0.80000000000000016</v>
      </c>
      <c r="H60" s="467"/>
      <c r="I60" s="468"/>
      <c r="J60" s="445"/>
    </row>
    <row r="61" spans="1:10" ht="15.75" x14ac:dyDescent="0.25">
      <c r="A61" s="446"/>
      <c r="B61" s="446"/>
      <c r="C61" s="23" t="s">
        <v>181</v>
      </c>
      <c r="D61" s="151"/>
      <c r="E61" s="222"/>
      <c r="F61" s="29">
        <f>IF(G39="",0.8,(IF(AND(E61="",G39="Yes"),0.9,(IF(AND(E61="",G39="No"),0.8,IF(B40="Yes",IF(E61&lt;=50,0,IF(E61&gt;=80,1,ROUND('Reference Standards'!$I$69*E61+'Reference Standards'!$I$70,2))),IF(B40="No",IF(E61&gt;=80,0,IF(E61&lt;=50,1,ROUND(E61*'Reference Standards'!$J$69+'Reference Standards'!$J$70,2))))))))))</f>
        <v>0.8</v>
      </c>
      <c r="G61" s="432"/>
      <c r="H61" s="467"/>
      <c r="I61" s="468"/>
      <c r="J61" s="445"/>
    </row>
    <row r="62" spans="1:10" ht="15.75" x14ac:dyDescent="0.25">
      <c r="A62" s="446"/>
      <c r="B62" s="446"/>
      <c r="C62" s="23" t="s">
        <v>182</v>
      </c>
      <c r="D62" s="151"/>
      <c r="E62" s="222"/>
      <c r="F62" s="29">
        <f>IF(G39="",0.8,(IF(AND(E62="",G39="Yes"),0.9,(IF(AND(E62="",G39="No"),0.8,IF(E62&lt;=50,0,IF(E62&gt;=80,1, ROUND(E62*'Reference Standards'!$I$73+'Reference Standards'!$I$74,2))))))))</f>
        <v>0.8</v>
      </c>
      <c r="G62" s="433"/>
      <c r="H62" s="467"/>
      <c r="I62" s="468"/>
      <c r="J62" s="445"/>
    </row>
    <row r="63" spans="1:10" ht="15.75" x14ac:dyDescent="0.25">
      <c r="A63" s="446"/>
      <c r="B63" s="447"/>
      <c r="C63" s="461" t="s">
        <v>272</v>
      </c>
      <c r="D63" s="462"/>
      <c r="E63" s="16"/>
      <c r="F63" s="93" t="str">
        <f>IF(OR(B40="",B40="No"),"",IF(AND(E63="",B40="Yes",G39="Yes"),0.9,IF(OR(G39="No",G39=""),0.8,IF(E63&lt;=9,0,IF(E63&gt;=14,1,ROUND('Reference Standards'!$I$77*E63+'Reference Standards'!$I$78,2))))))</f>
        <v/>
      </c>
      <c r="G63" s="434"/>
      <c r="H63" s="467"/>
      <c r="I63" s="468"/>
      <c r="J63" s="445"/>
    </row>
    <row r="64" spans="1:10" ht="15.75" x14ac:dyDescent="0.25">
      <c r="A64" s="437" t="s">
        <v>49</v>
      </c>
      <c r="B64" s="152" t="s">
        <v>167</v>
      </c>
      <c r="C64" s="153" t="s">
        <v>174</v>
      </c>
      <c r="D64" s="155"/>
      <c r="E64" s="95"/>
      <c r="F64" s="160">
        <f>IF(G39="",0.8,(IF(AND(E64="",G39="Yes"),0.9,(IF(AND(E64="",G39="No"),0.8,IF(E64&gt;=25,0,IF(E64&lt;=10,1,ROUND(IF(E64&gt;18,'Reference Standards'!$L$4*E64+'Reference Standards'!$L$5,IF(E64&lt;12,'Reference Standards'!$N$4*E64+'Reference Standards'!$N$5,'Reference Standards'!$M$4*E64+'Reference Standards'!$M$5)),2))))))))</f>
        <v>0.8</v>
      </c>
      <c r="G64" s="158">
        <f>IFERROR(AVERAGE(F64),"")</f>
        <v>0.8</v>
      </c>
      <c r="H64" s="439">
        <f>IFERROR(ROUND(AVERAGE(G64:G66),2),"")</f>
        <v>0.8</v>
      </c>
      <c r="I64" s="463" t="str">
        <f>IF(H64="","",IF(H64&gt;0.69,"Functioning",IF(H64&gt;0.29,"Functioning At Risk",IF(H64&gt;-1,"Not Functioning"))))</f>
        <v>Functioning</v>
      </c>
      <c r="J64" s="445"/>
    </row>
    <row r="65" spans="1:11" s="5" customFormat="1" ht="15.75" x14ac:dyDescent="0.25">
      <c r="A65" s="438"/>
      <c r="B65" s="154" t="s">
        <v>168</v>
      </c>
      <c r="C65" s="153" t="s">
        <v>175</v>
      </c>
      <c r="D65" s="156"/>
      <c r="E65" s="49"/>
      <c r="F65" s="209">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9">
        <f>IFERROR(AVERAGE(F65),"")</f>
        <v>0.8</v>
      </c>
      <c r="H65" s="440"/>
      <c r="I65" s="464"/>
      <c r="J65" s="445"/>
    </row>
    <row r="66" spans="1:11" ht="15.75" x14ac:dyDescent="0.25">
      <c r="A66" s="438"/>
      <c r="B66" s="152" t="s">
        <v>170</v>
      </c>
      <c r="C66" s="153" t="s">
        <v>176</v>
      </c>
      <c r="D66" s="157"/>
      <c r="E66" s="95"/>
      <c r="F66" s="160">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60">
        <f>IFERROR(AVERAGE(F66),"")</f>
        <v>0.8</v>
      </c>
      <c r="H66" s="440"/>
      <c r="I66" s="464"/>
      <c r="J66" s="445"/>
    </row>
    <row r="67" spans="1:11" ht="15.75" x14ac:dyDescent="0.25">
      <c r="A67" s="471" t="s">
        <v>50</v>
      </c>
      <c r="B67" s="214" t="s">
        <v>105</v>
      </c>
      <c r="C67" s="40" t="s">
        <v>177</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5">
        <f>IFERROR(AVERAGE(F67),"")</f>
        <v>0.8</v>
      </c>
      <c r="H67" s="465">
        <f>IFERROR(ROUND(AVERAGE(G67:G68),2),"")</f>
        <v>0.8</v>
      </c>
      <c r="I67" s="444" t="str">
        <f>IF(H67="","",IF(H67&gt;0.69,"Functioning",IF(H67&gt;0.29,"Functioning At Risk",IF(H67&gt;-1,"Not Functioning"))))</f>
        <v>Functioning</v>
      </c>
      <c r="J67" s="445"/>
    </row>
    <row r="68" spans="1:11" ht="15.75" x14ac:dyDescent="0.25">
      <c r="A68" s="472"/>
      <c r="B68" s="216" t="s">
        <v>54</v>
      </c>
      <c r="C68" s="161" t="s">
        <v>178</v>
      </c>
      <c r="D68" s="162"/>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5">
        <f>IFERROR(AVERAGE(F68),"")</f>
        <v>0.8</v>
      </c>
      <c r="H68" s="465"/>
      <c r="I68" s="444"/>
      <c r="J68" s="445"/>
    </row>
    <row r="69" spans="1:11" s="5" customFormat="1" ht="6.6" customHeight="1" x14ac:dyDescent="0.25">
      <c r="I69" s="96"/>
      <c r="J69" s="4"/>
      <c r="K69" s="11"/>
    </row>
    <row r="70" spans="1:11" s="5" customFormat="1" ht="6.6" customHeight="1" x14ac:dyDescent="0.25">
      <c r="I70" s="96"/>
      <c r="K70" s="11"/>
    </row>
    <row r="71" spans="1:11" s="5" customFormat="1" ht="21" customHeight="1" x14ac:dyDescent="0.25">
      <c r="A71" s="420" t="s">
        <v>293</v>
      </c>
      <c r="B71" s="421"/>
      <c r="C71" s="421"/>
      <c r="D71" s="421"/>
      <c r="E71" s="421"/>
      <c r="F71" s="421"/>
      <c r="G71" s="421"/>
      <c r="H71" s="421"/>
      <c r="I71" s="421"/>
      <c r="J71" s="422"/>
    </row>
    <row r="72" spans="1:11" s="5" customFormat="1" ht="15.6" customHeight="1" x14ac:dyDescent="0.25">
      <c r="A72" s="103" t="s">
        <v>68</v>
      </c>
      <c r="B72" s="95"/>
      <c r="C72" s="103" t="s">
        <v>192</v>
      </c>
      <c r="D72" s="48"/>
      <c r="E72" s="143" t="s">
        <v>223</v>
      </c>
      <c r="F72" s="144"/>
      <c r="G72" s="48"/>
      <c r="H72" s="423" t="s">
        <v>136</v>
      </c>
      <c r="I72" s="424"/>
      <c r="J72" s="95"/>
    </row>
    <row r="73" spans="1:11" s="5" customFormat="1" ht="15.6" customHeight="1" x14ac:dyDescent="0.25">
      <c r="A73" s="103" t="s">
        <v>69</v>
      </c>
      <c r="B73" s="48"/>
      <c r="C73" s="103" t="s">
        <v>202</v>
      </c>
      <c r="D73" s="48"/>
      <c r="E73" s="469" t="s">
        <v>92</v>
      </c>
      <c r="F73" s="469"/>
      <c r="G73" s="48"/>
      <c r="H73" s="423" t="s">
        <v>137</v>
      </c>
      <c r="I73" s="424"/>
      <c r="J73" s="95"/>
    </row>
    <row r="74" spans="1:11" s="5" customFormat="1" ht="15.6" customHeight="1" x14ac:dyDescent="0.25">
      <c r="A74" s="103" t="s">
        <v>135</v>
      </c>
      <c r="B74" s="48"/>
      <c r="C74" s="103" t="s">
        <v>203</v>
      </c>
      <c r="D74" s="48"/>
      <c r="E74" s="469" t="s">
        <v>264</v>
      </c>
      <c r="F74" s="469"/>
      <c r="G74" s="48"/>
      <c r="H74" s="423" t="s">
        <v>138</v>
      </c>
      <c r="I74" s="424"/>
      <c r="J74" s="95"/>
    </row>
    <row r="75" spans="1:11" s="5" customFormat="1" ht="15.6" customHeight="1" x14ac:dyDescent="0.25">
      <c r="A75" s="100" t="s">
        <v>258</v>
      </c>
      <c r="B75" s="48"/>
      <c r="C75" s="103" t="s">
        <v>204</v>
      </c>
      <c r="D75" s="48"/>
      <c r="E75" s="203" t="s">
        <v>257</v>
      </c>
      <c r="F75" s="204"/>
      <c r="G75" s="48"/>
      <c r="H75" s="423" t="s">
        <v>139</v>
      </c>
      <c r="I75" s="424"/>
      <c r="J75" s="95"/>
    </row>
    <row r="76" spans="1:11" s="5" customFormat="1" ht="18" customHeight="1" x14ac:dyDescent="0.25">
      <c r="A76" s="100" t="s">
        <v>312</v>
      </c>
      <c r="B76" s="48"/>
      <c r="C76" s="287"/>
      <c r="D76" s="288"/>
      <c r="E76" s="288"/>
      <c r="F76" s="288"/>
      <c r="G76" s="288"/>
      <c r="H76" s="288"/>
      <c r="I76" s="288"/>
      <c r="J76" s="288"/>
      <c r="K76" s="55"/>
    </row>
    <row r="77" spans="1:11" s="5" customFormat="1" ht="9.6" customHeight="1" x14ac:dyDescent="0.25">
      <c r="A77" s="1"/>
      <c r="B77" s="4"/>
      <c r="C77" s="4"/>
      <c r="D77" s="4"/>
      <c r="E77" s="4"/>
      <c r="F77" s="4"/>
      <c r="G77" s="4"/>
      <c r="H77" s="12"/>
      <c r="I77" s="98"/>
      <c r="J77" s="12"/>
    </row>
    <row r="78" spans="1:11" s="5" customFormat="1" ht="21" x14ac:dyDescent="0.35">
      <c r="A78" s="425" t="s">
        <v>48</v>
      </c>
      <c r="B78" s="426"/>
      <c r="C78" s="426"/>
      <c r="D78" s="426"/>
      <c r="E78" s="426"/>
      <c r="F78" s="427"/>
      <c r="G78" s="428" t="s">
        <v>14</v>
      </c>
      <c r="H78" s="428"/>
      <c r="I78" s="428"/>
      <c r="J78" s="428"/>
    </row>
    <row r="79" spans="1:11" s="5" customFormat="1" ht="15.75" x14ac:dyDescent="0.25">
      <c r="A79" s="46" t="s">
        <v>1</v>
      </c>
      <c r="B79" s="46" t="s">
        <v>2</v>
      </c>
      <c r="C79" s="429" t="s">
        <v>3</v>
      </c>
      <c r="D79" s="430"/>
      <c r="E79" s="46" t="s">
        <v>12</v>
      </c>
      <c r="F79" s="45" t="s">
        <v>13</v>
      </c>
      <c r="G79" s="46" t="s">
        <v>15</v>
      </c>
      <c r="H79" s="46" t="s">
        <v>16</v>
      </c>
      <c r="I79" s="99" t="s">
        <v>16</v>
      </c>
      <c r="J79" s="46" t="s">
        <v>110</v>
      </c>
    </row>
    <row r="80" spans="1:11" s="5" customFormat="1" ht="15.75" customHeight="1" x14ac:dyDescent="0.25">
      <c r="A80" s="435" t="s">
        <v>51</v>
      </c>
      <c r="B80" s="435" t="s">
        <v>78</v>
      </c>
      <c r="C80" s="145" t="s">
        <v>160</v>
      </c>
      <c r="D80" s="147"/>
      <c r="E80" s="44"/>
      <c r="F80" s="28">
        <f>IF(G75="Yes","",(IF(G74="",0.8,(IF(AND(E80="",G74="Yes"),0.9,(IF(AND(E80="",G74="No"),0.8,IF(E80&gt;=80,0,IF(E80&lt;=40,1,IF(E80&gt;=68,ROUND(E80*'Reference Standards'!$B$4+'Reference Standards'!$B$5,2),ROUND(E80*'Reference Standards'!$C$4+'Reference Standards'!$C$5,2)))))))))))</f>
        <v>0.8</v>
      </c>
      <c r="G80" s="441">
        <f>IFERROR(AVERAGE(F80:F82),"")</f>
        <v>0.8</v>
      </c>
      <c r="H80" s="441">
        <f>IFERROR(ROUND(AVERAGE(G80:G82),2),"")</f>
        <v>0.8</v>
      </c>
      <c r="I80" s="444" t="str">
        <f>IF(H80="","",IF(H80&gt;0.69,"Functioning",IF(H80&gt;0.29,"Functioning At Risk",IF(H80&gt;-1,"Not Functioning"))))</f>
        <v>Functioning</v>
      </c>
      <c r="J80" s="445">
        <f>IF(AND(H80="",H83="",H85="",H99="",H102=""),"",ROUND((IF(H80="",0,H80)*0.2)+(IF(H83="",0,H83)*0.2)+(IF(H85="",0,H85)*0.2)+(IF(H99="",0,H99)*0.2)+(IF(H102="",0,H102)*0.2),2))</f>
        <v>0.8</v>
      </c>
    </row>
    <row r="81" spans="1:10" s="5" customFormat="1" ht="15.75" customHeight="1" x14ac:dyDescent="0.25">
      <c r="A81" s="436"/>
      <c r="B81" s="436"/>
      <c r="C81" s="146" t="s">
        <v>162</v>
      </c>
      <c r="D81" s="148"/>
      <c r="E81" s="49"/>
      <c r="F81" s="206" t="str">
        <f>IF(G75="No","",IF(E81="","",  IF(E81&gt;0.95,0,IF(E81&lt;=0.02,1,ROUND(IF(E81&gt;0.26,'Reference Standards'!$B$10*E81+'Reference Standards'!$B$11, IF(E81&lt;0.05, 'Reference Standards'!$D$10*E81+'Reference Standards'!$D$11, 'Reference Standards'!$C$10*E81+'Reference Standards'!$C$11)),2))) ))</f>
        <v/>
      </c>
      <c r="G81" s="442"/>
      <c r="H81" s="442"/>
      <c r="I81" s="444"/>
      <c r="J81" s="445"/>
    </row>
    <row r="82" spans="1:10" s="5" customFormat="1" ht="15.75" x14ac:dyDescent="0.25">
      <c r="A82" s="436"/>
      <c r="B82" s="470"/>
      <c r="C82" s="149" t="s">
        <v>164</v>
      </c>
      <c r="D82" s="150"/>
      <c r="E82" s="49"/>
      <c r="F82" s="205">
        <f>IF(G75="Yes","",(IF(G74="",0.8,(IF(AND(E82="",G74="Yes"),0.9,(IF(AND(E82="",G74="No"),0.8,IF(E82&gt;3.22,0,IF(E82&lt;0,"",ROUND('Reference Standards'!$B$15*E82+'Reference Standards'!$B$16,2))))))))))</f>
        <v>0.8</v>
      </c>
      <c r="G82" s="443"/>
      <c r="H82" s="443"/>
      <c r="I82" s="444"/>
      <c r="J82" s="445"/>
    </row>
    <row r="83" spans="1:10" s="5" customFormat="1" ht="15.75" x14ac:dyDescent="0.25">
      <c r="A83" s="451" t="s">
        <v>4</v>
      </c>
      <c r="B83" s="453" t="s">
        <v>5</v>
      </c>
      <c r="C83" s="17" t="s">
        <v>6</v>
      </c>
      <c r="D83" s="17"/>
      <c r="E83" s="44"/>
      <c r="F83" s="91">
        <f>IF(G74="",0.8,(IF(AND(E83="",G74="Yes"),0.9,(IF(AND(E83="",G74="No"),0.8,ROUND(IF(E83&gt;1.6,0,IF(E83&lt;=1,1,E83^2*'Reference Standards'!$F$2+E83*'Reference Standards'!$F$3+'Reference Standards'!$F$4)),2))))))</f>
        <v>0.8</v>
      </c>
      <c r="G83" s="454">
        <f>IFERROR(AVERAGE(F83:F84),"")</f>
        <v>0.8</v>
      </c>
      <c r="H83" s="455">
        <f>IFERROR(ROUND(AVERAGE(G83),2),"")</f>
        <v>0.8</v>
      </c>
      <c r="I83" s="457" t="str">
        <f>IF(H83="","",IF(H83&gt;0.69,"Functioning",IF(H83&gt;0.29,"Functioning At Risk",IF(H83&gt;-1,"Not Functioning"))))</f>
        <v>Functioning</v>
      </c>
      <c r="J83" s="445"/>
    </row>
    <row r="84" spans="1:10" s="5" customFormat="1" ht="15.75" x14ac:dyDescent="0.25">
      <c r="A84" s="452"/>
      <c r="B84" s="453"/>
      <c r="C84" s="17" t="s">
        <v>7</v>
      </c>
      <c r="D84" s="17"/>
      <c r="E84" s="50"/>
      <c r="F84" s="91">
        <f>IF(B76="Yes","",IF(G74="",0.8,(IF(AND(E84="",G74="Yes"),0.9,(IF(AND(E84="",G74="No"),0.8,(IF(OR(B74="A",B74="B",B74="Bc",B74="Ba"),IF(E84&lt;1.2,0,IF(E84&gt;=2.2,1,ROUND(IF(E84&lt;1.4,E84*'Reference Standards'!$F$13+'Reference Standards'!$F$14,E84*'Reference Standards'!$G$13+'Reference Standards'!$G$14),2))),IF(OR(B74="C",B74="Cb",B74="E"),IF(E84&lt;2,0,IF(E84&gt;=5,1,ROUND(IF(E84&lt;2.4,E84*'Reference Standards'!$G$8+'Reference Standards'!$G$9,E84*'Reference Standards'!$F$8+'Reference Standards'!$F$9),2))))))))))))</f>
        <v>0.8</v>
      </c>
      <c r="G84" s="454"/>
      <c r="H84" s="456"/>
      <c r="I84" s="458"/>
      <c r="J84" s="445"/>
    </row>
    <row r="85" spans="1:10" s="5" customFormat="1" ht="15.75" x14ac:dyDescent="0.25">
      <c r="A85" s="448" t="s">
        <v>21</v>
      </c>
      <c r="B85" s="459" t="s">
        <v>22</v>
      </c>
      <c r="C85" s="21" t="s">
        <v>103</v>
      </c>
      <c r="D85" s="69"/>
      <c r="E85" s="44"/>
      <c r="F85" s="207" t="str">
        <f>IF(E85="","",IF(E85&gt;=660,1,IF(E85&lt;=430,ROUND('Reference Standards'!$I$4*E85+'Reference Standards'!$I$5,2),ROUND('Reference Standards'!$J$4*E85+'Reference Standards'!$J$5,2))))</f>
        <v/>
      </c>
      <c r="G85" s="431">
        <f>IFERROR(AVERAGE(F85:F86),"")</f>
        <v>0.8</v>
      </c>
      <c r="H85" s="466">
        <f>IFERROR(ROUND(AVERAGE(G85:G98),2),"")</f>
        <v>0.8</v>
      </c>
      <c r="I85" s="468" t="str">
        <f>IF(H85="","",IF(H85&gt;0.69,"Functioning",IF(H85&gt;0.29,"Functioning At Risk",IF(H85&gt;-1,"Not Functioning"))))</f>
        <v>Functioning</v>
      </c>
      <c r="J85" s="445"/>
    </row>
    <row r="86" spans="1:10" s="5" customFormat="1" ht="15.75" x14ac:dyDescent="0.25">
      <c r="A86" s="446"/>
      <c r="B86" s="460"/>
      <c r="C86" s="24" t="s">
        <v>99</v>
      </c>
      <c r="D86" s="70"/>
      <c r="E86" s="50"/>
      <c r="F86" s="93">
        <f>IF(ISNUMBER(E85),"",IF(G74="",0.8,(IF(AND(E86="",G74="Yes"),0.9,(IF(AND(E86="",G74="No"),0.8,IF(E86&gt;=28,1,ROUND(IF(E86&lt;=13,'Reference Standards'!$I$9*E86,'Reference Standards'!$J$9*E86+'Reference Standards'!$J$10),2))))))))</f>
        <v>0.8</v>
      </c>
      <c r="G86" s="434"/>
      <c r="H86" s="466"/>
      <c r="I86" s="468"/>
      <c r="J86" s="445"/>
    </row>
    <row r="87" spans="1:10" s="5" customFormat="1" ht="15.75" x14ac:dyDescent="0.25">
      <c r="A87" s="446"/>
      <c r="B87" s="446"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31">
        <f>IFERROR(AVERAGE(F87:F89),"")</f>
        <v>0.80000000000000016</v>
      </c>
      <c r="H87" s="467"/>
      <c r="I87" s="468"/>
      <c r="J87" s="445"/>
    </row>
    <row r="88" spans="1:10" s="5" customFormat="1" ht="15.75" x14ac:dyDescent="0.25">
      <c r="A88" s="446"/>
      <c r="B88" s="446"/>
      <c r="C88" s="20" t="s">
        <v>57</v>
      </c>
      <c r="D88" s="151"/>
      <c r="E88" s="221"/>
      <c r="F88" s="29">
        <f>IF(G74="",0.8,(IF(AND(E88="",G74="Yes"),0.9,(IF(AND(E88="",G74="No"),0.8,ROUND(IF(E88&gt;=75,0,IF(E88&lt;=5,1,IF(E88&gt;10,E88*'Reference Standards'!$I$14+'Reference Standards'!$I$15,'Reference Standards'!$J$14*E88+'Reference Standards'!$J$15))),2))))))</f>
        <v>0.8</v>
      </c>
      <c r="G88" s="432"/>
      <c r="H88" s="467"/>
      <c r="I88" s="468"/>
      <c r="J88" s="445"/>
    </row>
    <row r="89" spans="1:10" s="5" customFormat="1" ht="15.75" x14ac:dyDescent="0.25">
      <c r="A89" s="446"/>
      <c r="B89" s="447"/>
      <c r="C89" s="20" t="s">
        <v>125</v>
      </c>
      <c r="D89" s="20"/>
      <c r="E89" s="50"/>
      <c r="F89" s="93">
        <f>IF(G74="",0.8,(IF(AND(E89="",G74="Yes"),0.9,(IF(AND(E89="",G74="No"),0.8,IF(E89&gt;=50,0,ROUND(E89*'Reference Standards'!$I$18+'Reference Standards'!$I$19,2)))))))</f>
        <v>0.8</v>
      </c>
      <c r="G89" s="434"/>
      <c r="H89" s="467"/>
      <c r="I89" s="468"/>
      <c r="J89" s="445"/>
    </row>
    <row r="90" spans="1:10" s="5" customFormat="1" ht="15.75" x14ac:dyDescent="0.25">
      <c r="A90" s="446"/>
      <c r="B90" s="18" t="s">
        <v>70</v>
      </c>
      <c r="C90" s="26" t="s">
        <v>80</v>
      </c>
      <c r="D90" s="68"/>
      <c r="E90" s="50"/>
      <c r="F90" s="27" t="str">
        <f>IF(E90="","",IF(E90&gt;0.1,1,IF(E90&lt;=0.01,0,ROUND(E90*'Reference Standards'!$I$22+'Reference Standards'!$I$23,2))))</f>
        <v/>
      </c>
      <c r="G90" s="27" t="str">
        <f>IFERROR(AVERAGE(F90),"")</f>
        <v/>
      </c>
      <c r="H90" s="467"/>
      <c r="I90" s="468"/>
      <c r="J90" s="445"/>
    </row>
    <row r="91" spans="1:10" s="5" customFormat="1" ht="15.75" x14ac:dyDescent="0.25">
      <c r="A91" s="446"/>
      <c r="B91" s="448" t="s">
        <v>45</v>
      </c>
      <c r="C91" s="25" t="s">
        <v>46</v>
      </c>
      <c r="D91" s="25"/>
      <c r="E91" s="53"/>
      <c r="F91" s="208">
        <f>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49">
        <f>IFERROR(AVERAGE(F91:F94),"")</f>
        <v>0.80000000000000016</v>
      </c>
      <c r="H91" s="467"/>
      <c r="I91" s="468"/>
      <c r="J91" s="445"/>
    </row>
    <row r="92" spans="1:10" s="5" customFormat="1" ht="15.75" x14ac:dyDescent="0.25">
      <c r="A92" s="446"/>
      <c r="B92" s="446"/>
      <c r="C92" s="19" t="s">
        <v>47</v>
      </c>
      <c r="D92" s="19"/>
      <c r="E92" s="52"/>
      <c r="F92" s="29">
        <f>IF(G74="",0.8,(IF(AND(E92="",G74="Yes"),0.9,(IF(AND(E92="",G74="No"),0.8,ROUND(  IF(E92&lt;=1.1,0, IF(E92&gt;=3,1, IF(E92&lt;2, E92^2*'Reference Standards'!$I$42+  E92*'Reference Standards'!$I$43 + 'Reference Standards'!$I$44,      E92*'Reference Standards'!$J$43+'Reference Standards'!$J$44))),2))))))</f>
        <v>0.8</v>
      </c>
      <c r="G92" s="433"/>
      <c r="H92" s="467"/>
      <c r="I92" s="468"/>
      <c r="J92" s="445"/>
    </row>
    <row r="93" spans="1:10" s="5" customFormat="1" ht="15.75" x14ac:dyDescent="0.25">
      <c r="A93" s="446"/>
      <c r="B93" s="446"/>
      <c r="C93" s="19" t="s">
        <v>104</v>
      </c>
      <c r="D93" s="19"/>
      <c r="E93" s="52"/>
      <c r="F93" s="236">
        <f>IF(G74="",0.8,(IF(AND(E93="",G74="Yes"),0.9,(IF(AND(E93="",G74="No"),0.8,IF(OR(B74="A",LEFT(B74,1)="B"),IF(OR(E93&lt;=20,E93&gt;=90),0,IF(AND(E93&gt;=50,E93&lt;=60),1,IF(E93&lt;50,ROUND(E93*'Reference Standards'!$I$48+'Reference Standards'!$I$49,2),ROUND(E93*'Reference Standards'!$J$48+'Reference Standards'!$J$49,2)))),IF(OR(LEFT(B74)="C",B74="E"),IF(OR(E93&lt;=20,E93&gt;=85),0,IF(AND(E93&lt;=65,E93&gt;=45),1,IF(E93&lt;45,ROUND(E93*'Reference Standards'!$I$53+'Reference Standards'!$I$54,2),ROUND(E93*'Reference Standards'!$J$53+'Reference Standards'!$J$54,2)))))))))))</f>
        <v>0.8</v>
      </c>
      <c r="G93" s="433"/>
      <c r="H93" s="467"/>
      <c r="I93" s="468"/>
      <c r="J93" s="445"/>
    </row>
    <row r="94" spans="1:10" s="5" customFormat="1" ht="15.75" x14ac:dyDescent="0.25">
      <c r="A94" s="446"/>
      <c r="B94" s="447"/>
      <c r="C94" s="23" t="s">
        <v>88</v>
      </c>
      <c r="D94" s="19"/>
      <c r="E94" s="54"/>
      <c r="F94" s="237" t="str">
        <f>IF(E94="","",IF(E94&gt;=1.6,0,IF(E94&lt;=1,1,ROUND('Reference Standards'!$I$57*E94^3+'Reference Standards'!$I$58*E94^2+'Reference Standards'!$I$59*E94+'Reference Standards'!$I$60,2))))</f>
        <v/>
      </c>
      <c r="G94" s="450"/>
      <c r="H94" s="467"/>
      <c r="I94" s="468"/>
      <c r="J94" s="445"/>
    </row>
    <row r="95" spans="1:10" s="5" customFormat="1" ht="15.75" x14ac:dyDescent="0.25">
      <c r="A95" s="446"/>
      <c r="B95" s="448" t="s">
        <v>44</v>
      </c>
      <c r="C95" s="21" t="s">
        <v>180</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31">
        <f>IFERROR(AVERAGE(F95:F98),"")</f>
        <v>0.80000000000000016</v>
      </c>
      <c r="H95" s="467"/>
      <c r="I95" s="468"/>
      <c r="J95" s="445"/>
    </row>
    <row r="96" spans="1:10" s="5" customFormat="1" ht="15.75" x14ac:dyDescent="0.25">
      <c r="A96" s="446"/>
      <c r="B96" s="446"/>
      <c r="C96" s="23" t="s">
        <v>181</v>
      </c>
      <c r="D96" s="151"/>
      <c r="E96" s="222"/>
      <c r="F96" s="29">
        <f>IF(G74="",0.8,(IF(AND(E96="",G74="Yes"),0.9,(IF(AND(E96="",G74="No"),0.8,IF(B75="Yes",IF(E96&lt;=50,0,IF(E96&gt;=80,1,ROUND('Reference Standards'!$I$69*E96+'Reference Standards'!$I$70,2))),IF(B75="No",IF(E96&gt;=80,0,IF(E96&lt;=50,1,ROUND(E96*'Reference Standards'!$J$69+'Reference Standards'!$J$70,2))))))))))</f>
        <v>0.8</v>
      </c>
      <c r="G96" s="432"/>
      <c r="H96" s="467"/>
      <c r="I96" s="468"/>
      <c r="J96" s="445"/>
    </row>
    <row r="97" spans="1:11" s="5" customFormat="1" ht="15.75" x14ac:dyDescent="0.25">
      <c r="A97" s="446"/>
      <c r="B97" s="446"/>
      <c r="C97" s="23" t="s">
        <v>182</v>
      </c>
      <c r="D97" s="151"/>
      <c r="E97" s="222"/>
      <c r="F97" s="29">
        <f>IF(G74="",0.8,(IF(AND(E97="",G74="Yes"),0.9,(IF(AND(E97="",G74="No"),0.8,IF(E97&lt;=50,0,IF(E97&gt;=80,1, ROUND(E97*'Reference Standards'!$I$73+'Reference Standards'!$I$74,2))))))))</f>
        <v>0.8</v>
      </c>
      <c r="G97" s="433"/>
      <c r="H97" s="467"/>
      <c r="I97" s="468"/>
      <c r="J97" s="445"/>
    </row>
    <row r="98" spans="1:11" s="5" customFormat="1" ht="15.75" x14ac:dyDescent="0.25">
      <c r="A98" s="446"/>
      <c r="B98" s="447"/>
      <c r="C98" s="461" t="s">
        <v>272</v>
      </c>
      <c r="D98" s="462"/>
      <c r="E98" s="16"/>
      <c r="F98" s="93" t="str">
        <f>IF(OR(B75="",B75="No"),"",IF(AND(E98="",B75="Yes",G74="Yes"),0.9,IF(OR(G74="No",G74=""),0.8,IF(E98&lt;=9,0,IF(E98&gt;=14,1,ROUND('Reference Standards'!$I$77*E98+'Reference Standards'!$I$78,2))))))</f>
        <v/>
      </c>
      <c r="G98" s="434"/>
      <c r="H98" s="467"/>
      <c r="I98" s="468"/>
      <c r="J98" s="445"/>
    </row>
    <row r="99" spans="1:11" s="5" customFormat="1" ht="15.75" x14ac:dyDescent="0.25">
      <c r="A99" s="437" t="s">
        <v>49</v>
      </c>
      <c r="B99" s="152" t="s">
        <v>167</v>
      </c>
      <c r="C99" s="153" t="s">
        <v>174</v>
      </c>
      <c r="D99" s="155"/>
      <c r="E99" s="95"/>
      <c r="F99" s="160">
        <f>IF(G74="",0.8,(IF(AND(E99="",G74="Yes"),0.9,(IF(AND(E99="",G74="No"),0.8,IF(E99&gt;=25,0,IF(E99&lt;=10,1,ROUND(IF(E99&gt;18,'Reference Standards'!$L$4*E99+'Reference Standards'!$L$5,IF(E99&lt;12,'Reference Standards'!$N$4*E99+'Reference Standards'!$N$5,'Reference Standards'!$M$4*E99+'Reference Standards'!$M$5)),2))))))))</f>
        <v>0.8</v>
      </c>
      <c r="G99" s="158">
        <f>IFERROR(AVERAGE(F99),"")</f>
        <v>0.8</v>
      </c>
      <c r="H99" s="439">
        <f>IFERROR(ROUND(AVERAGE(G99:G101),2),"")</f>
        <v>0.8</v>
      </c>
      <c r="I99" s="463" t="str">
        <f>IF(H99="","",IF(H99&gt;0.69,"Functioning",IF(H99&gt;0.29,"Functioning At Risk",IF(H99&gt;-1,"Not Functioning"))))</f>
        <v>Functioning</v>
      </c>
      <c r="J99" s="445"/>
    </row>
    <row r="100" spans="1:11" s="5" customFormat="1" ht="15.75" x14ac:dyDescent="0.25">
      <c r="A100" s="438"/>
      <c r="B100" s="154" t="s">
        <v>168</v>
      </c>
      <c r="C100" s="153" t="s">
        <v>175</v>
      </c>
      <c r="D100" s="156"/>
      <c r="E100" s="49"/>
      <c r="F100" s="209">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9">
        <f>IFERROR(AVERAGE(F100),"")</f>
        <v>0.8</v>
      </c>
      <c r="H100" s="440"/>
      <c r="I100" s="464"/>
      <c r="J100" s="445"/>
    </row>
    <row r="101" spans="1:11" s="5" customFormat="1" ht="15.75" x14ac:dyDescent="0.25">
      <c r="A101" s="438"/>
      <c r="B101" s="152" t="s">
        <v>170</v>
      </c>
      <c r="C101" s="153" t="s">
        <v>176</v>
      </c>
      <c r="D101" s="157"/>
      <c r="E101" s="95"/>
      <c r="F101" s="160">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60">
        <f>IFERROR(AVERAGE(F101),"")</f>
        <v>0.8</v>
      </c>
      <c r="H101" s="440"/>
      <c r="I101" s="464"/>
      <c r="J101" s="445"/>
    </row>
    <row r="102" spans="1:11" s="5" customFormat="1" ht="15.75" x14ac:dyDescent="0.25">
      <c r="A102" s="471" t="s">
        <v>50</v>
      </c>
      <c r="B102" s="214" t="s">
        <v>105</v>
      </c>
      <c r="C102" s="40" t="s">
        <v>177</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5">
        <f>IFERROR(AVERAGE(F102),"")</f>
        <v>0.8</v>
      </c>
      <c r="H102" s="465">
        <f>IFERROR(ROUND(AVERAGE(G102:G103),2),"")</f>
        <v>0.8</v>
      </c>
      <c r="I102" s="444" t="str">
        <f>IF(H102="","",IF(H102&gt;0.69,"Functioning",IF(H102&gt;0.29,"Functioning At Risk",IF(H102&gt;-1,"Not Functioning"))))</f>
        <v>Functioning</v>
      </c>
      <c r="J102" s="445"/>
    </row>
    <row r="103" spans="1:11" s="5" customFormat="1" ht="15.75" x14ac:dyDescent="0.25">
      <c r="A103" s="472"/>
      <c r="B103" s="216" t="s">
        <v>54</v>
      </c>
      <c r="C103" s="161" t="s">
        <v>178</v>
      </c>
      <c r="D103" s="162"/>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5">
        <f>IFERROR(AVERAGE(F103),"")</f>
        <v>0.8</v>
      </c>
      <c r="H103" s="465"/>
      <c r="I103" s="444"/>
      <c r="J103" s="445"/>
    </row>
    <row r="104" spans="1:11" s="5" customFormat="1" ht="8.4499999999999993" customHeight="1" x14ac:dyDescent="0.25">
      <c r="I104" s="96"/>
      <c r="J104" s="4"/>
      <c r="K104" s="11"/>
    </row>
    <row r="105" spans="1:11" s="5" customFormat="1" ht="8.4499999999999993" customHeight="1" x14ac:dyDescent="0.25">
      <c r="I105" s="96"/>
      <c r="K105" s="11"/>
    </row>
    <row r="106" spans="1:11" s="5" customFormat="1" ht="21" customHeight="1" x14ac:dyDescent="0.25">
      <c r="A106" s="420" t="s">
        <v>293</v>
      </c>
      <c r="B106" s="421"/>
      <c r="C106" s="421"/>
      <c r="D106" s="421"/>
      <c r="E106" s="421"/>
      <c r="F106" s="421"/>
      <c r="G106" s="421"/>
      <c r="H106" s="421"/>
      <c r="I106" s="421"/>
      <c r="J106" s="422"/>
    </row>
    <row r="107" spans="1:11" s="5" customFormat="1" ht="18" customHeight="1" x14ac:dyDescent="0.25">
      <c r="A107" s="103" t="s">
        <v>68</v>
      </c>
      <c r="B107" s="95"/>
      <c r="C107" s="103" t="s">
        <v>192</v>
      </c>
      <c r="D107" s="48"/>
      <c r="E107" s="143" t="s">
        <v>223</v>
      </c>
      <c r="F107" s="144"/>
      <c r="G107" s="48"/>
      <c r="H107" s="423" t="s">
        <v>136</v>
      </c>
      <c r="I107" s="424"/>
      <c r="J107" s="95"/>
    </row>
    <row r="108" spans="1:11" s="5" customFormat="1" ht="18" customHeight="1" x14ac:dyDescent="0.25">
      <c r="A108" s="103" t="s">
        <v>69</v>
      </c>
      <c r="B108" s="48"/>
      <c r="C108" s="103" t="s">
        <v>202</v>
      </c>
      <c r="D108" s="48"/>
      <c r="E108" s="469" t="s">
        <v>92</v>
      </c>
      <c r="F108" s="469"/>
      <c r="G108" s="48"/>
      <c r="H108" s="423" t="s">
        <v>137</v>
      </c>
      <c r="I108" s="424"/>
      <c r="J108" s="95"/>
    </row>
    <row r="109" spans="1:11" s="5" customFormat="1" ht="18" customHeight="1" x14ac:dyDescent="0.25">
      <c r="A109" s="103" t="s">
        <v>135</v>
      </c>
      <c r="B109" s="48"/>
      <c r="C109" s="103" t="s">
        <v>203</v>
      </c>
      <c r="D109" s="48"/>
      <c r="E109" s="469" t="s">
        <v>264</v>
      </c>
      <c r="F109" s="469"/>
      <c r="G109" s="48"/>
      <c r="H109" s="423" t="s">
        <v>138</v>
      </c>
      <c r="I109" s="424"/>
      <c r="J109" s="95"/>
    </row>
    <row r="110" spans="1:11" s="5" customFormat="1" ht="18" customHeight="1" x14ac:dyDescent="0.25">
      <c r="A110" s="100" t="s">
        <v>258</v>
      </c>
      <c r="B110" s="48"/>
      <c r="C110" s="103" t="s">
        <v>204</v>
      </c>
      <c r="D110" s="48"/>
      <c r="E110" s="203" t="s">
        <v>257</v>
      </c>
      <c r="F110" s="204"/>
      <c r="G110" s="48"/>
      <c r="H110" s="423" t="s">
        <v>139</v>
      </c>
      <c r="I110" s="424"/>
      <c r="J110" s="95"/>
    </row>
    <row r="111" spans="1:11" s="5" customFormat="1" ht="18" customHeight="1" x14ac:dyDescent="0.25">
      <c r="A111" s="100" t="s">
        <v>312</v>
      </c>
      <c r="B111" s="48"/>
      <c r="C111" s="287"/>
      <c r="D111" s="288"/>
      <c r="E111" s="288"/>
      <c r="F111" s="288"/>
      <c r="G111" s="288"/>
      <c r="H111" s="288"/>
      <c r="I111" s="288"/>
      <c r="J111" s="288"/>
      <c r="K111" s="55"/>
    </row>
    <row r="112" spans="1:11" s="5" customFormat="1" ht="6.6" customHeight="1" x14ac:dyDescent="0.25">
      <c r="A112" s="1"/>
      <c r="B112" s="4"/>
      <c r="C112" s="4"/>
      <c r="D112" s="4"/>
      <c r="E112" s="4"/>
      <c r="F112" s="4"/>
      <c r="G112" s="4"/>
      <c r="H112" s="12"/>
      <c r="I112" s="98"/>
      <c r="J112" s="12"/>
    </row>
    <row r="113" spans="1:10" s="5" customFormat="1" ht="21" x14ac:dyDescent="0.35">
      <c r="A113" s="425" t="s">
        <v>48</v>
      </c>
      <c r="B113" s="426"/>
      <c r="C113" s="426"/>
      <c r="D113" s="426"/>
      <c r="E113" s="426"/>
      <c r="F113" s="427"/>
      <c r="G113" s="428" t="s">
        <v>14</v>
      </c>
      <c r="H113" s="428"/>
      <c r="I113" s="428"/>
      <c r="J113" s="428"/>
    </row>
    <row r="114" spans="1:10" s="5" customFormat="1" ht="15.75" x14ac:dyDescent="0.25">
      <c r="A114" s="46" t="s">
        <v>1</v>
      </c>
      <c r="B114" s="46" t="s">
        <v>2</v>
      </c>
      <c r="C114" s="429" t="s">
        <v>3</v>
      </c>
      <c r="D114" s="430"/>
      <c r="E114" s="46" t="s">
        <v>12</v>
      </c>
      <c r="F114" s="45" t="s">
        <v>13</v>
      </c>
      <c r="G114" s="46" t="s">
        <v>15</v>
      </c>
      <c r="H114" s="46" t="s">
        <v>16</v>
      </c>
      <c r="I114" s="99" t="s">
        <v>16</v>
      </c>
      <c r="J114" s="46" t="s">
        <v>110</v>
      </c>
    </row>
    <row r="115" spans="1:10" s="5" customFormat="1" ht="15.75" customHeight="1" x14ac:dyDescent="0.25">
      <c r="A115" s="435" t="s">
        <v>51</v>
      </c>
      <c r="B115" s="435" t="s">
        <v>78</v>
      </c>
      <c r="C115" s="145" t="s">
        <v>160</v>
      </c>
      <c r="D115" s="147"/>
      <c r="E115" s="44"/>
      <c r="F115" s="28">
        <f>IF(G110="Yes","",(IF(G109="",0.8,(IF(AND(E115="",G109="Yes"),0.9,(IF(AND(E115="",G109="No"),0.8,IF(E115&gt;=80,0,IF(E115&lt;=40,1,IF(E115&gt;=68,ROUND(E115*'Reference Standards'!$B$4+'Reference Standards'!$B$5,2),ROUND(E115*'Reference Standards'!$C$4+'Reference Standards'!$C$5,2)))))))))))</f>
        <v>0.8</v>
      </c>
      <c r="G115" s="441">
        <f>IFERROR(AVERAGE(F115:F117),"")</f>
        <v>0.8</v>
      </c>
      <c r="H115" s="441">
        <f>IFERROR(ROUND(AVERAGE(G115:G117),2),"")</f>
        <v>0.8</v>
      </c>
      <c r="I115" s="444" t="str">
        <f>IF(H115="","",IF(H115&gt;0.69,"Functioning",IF(H115&gt;0.29,"Functioning At Risk",IF(H115&gt;-1,"Not Functioning"))))</f>
        <v>Functioning</v>
      </c>
      <c r="J115" s="445">
        <f>IF(AND(H115="",H118="",H120="",H134="",H137=""),"",ROUND((IF(H115="",0,H115)*0.2)+(IF(H118="",0,H118)*0.2)+(IF(H120="",0,H120)*0.2)+(IF(H134="",0,H134)*0.2)+(IF(H137="",0,H137)*0.2),2))</f>
        <v>0.8</v>
      </c>
    </row>
    <row r="116" spans="1:10" s="5" customFormat="1" ht="15.75" customHeight="1" x14ac:dyDescent="0.25">
      <c r="A116" s="436"/>
      <c r="B116" s="436"/>
      <c r="C116" s="146" t="s">
        <v>162</v>
      </c>
      <c r="D116" s="148"/>
      <c r="E116" s="49"/>
      <c r="F116" s="206" t="str">
        <f>IF(G110="No","",IF(E116="","",  IF(E116&gt;0.95,0,IF(E116&lt;=0.02,1,ROUND(IF(E116&gt;0.26,'Reference Standards'!$B$10*E116+'Reference Standards'!$B$11, IF(E116&lt;0.05, 'Reference Standards'!$D$10*E116+'Reference Standards'!$D$11, 'Reference Standards'!$C$10*E116+'Reference Standards'!$C$11)),2))) ))</f>
        <v/>
      </c>
      <c r="G116" s="442"/>
      <c r="H116" s="442"/>
      <c r="I116" s="444"/>
      <c r="J116" s="445"/>
    </row>
    <row r="117" spans="1:10" s="5" customFormat="1" ht="15.75" x14ac:dyDescent="0.25">
      <c r="A117" s="436"/>
      <c r="B117" s="470"/>
      <c r="C117" s="149" t="s">
        <v>164</v>
      </c>
      <c r="D117" s="150"/>
      <c r="E117" s="49"/>
      <c r="F117" s="205">
        <f>IF(G110="Yes","",(IF(G109="",0.8,(IF(AND(E117="",G109="Yes"),0.9,(IF(AND(E117="",G109="No"),0.8,IF(E117&gt;3.22,0,IF(E117&lt;0,"",ROUND('Reference Standards'!$B$15*E117+'Reference Standards'!$B$16,2))))))))))</f>
        <v>0.8</v>
      </c>
      <c r="G117" s="443"/>
      <c r="H117" s="443"/>
      <c r="I117" s="444"/>
      <c r="J117" s="445"/>
    </row>
    <row r="118" spans="1:10" s="5" customFormat="1" ht="15.75" customHeight="1" x14ac:dyDescent="0.25">
      <c r="A118" s="451" t="s">
        <v>4</v>
      </c>
      <c r="B118" s="453" t="s">
        <v>5</v>
      </c>
      <c r="C118" s="17" t="s">
        <v>6</v>
      </c>
      <c r="D118" s="17"/>
      <c r="E118" s="44"/>
      <c r="F118" s="91">
        <f>IF(G109="",0.8,(IF(AND(E118="",G109="Yes"),0.9,(IF(AND(E118="",G109="No"),0.8,ROUND(IF(E118&gt;1.6,0,IF(E118&lt;=1,1,E118^2*'Reference Standards'!$F$2+E118*'Reference Standards'!$F$3+'Reference Standards'!$F$4)),2))))))</f>
        <v>0.8</v>
      </c>
      <c r="G118" s="454">
        <f>IFERROR(AVERAGE(F118:F119),"")</f>
        <v>0.8</v>
      </c>
      <c r="H118" s="455">
        <f>IFERROR(ROUND(AVERAGE(G118),2),"")</f>
        <v>0.8</v>
      </c>
      <c r="I118" s="457" t="str">
        <f>IF(H118="","",IF(H118&gt;0.69,"Functioning",IF(H118&gt;0.29,"Functioning At Risk",IF(H118&gt;-1,"Not Functioning"))))</f>
        <v>Functioning</v>
      </c>
      <c r="J118" s="445"/>
    </row>
    <row r="119" spans="1:10" s="5" customFormat="1" ht="15.75" x14ac:dyDescent="0.25">
      <c r="A119" s="452"/>
      <c r="B119" s="453"/>
      <c r="C119" s="17" t="s">
        <v>7</v>
      </c>
      <c r="D119" s="17"/>
      <c r="E119" s="50"/>
      <c r="F119" s="91">
        <f>IF(B111="Yes","",IF(G109="",0.8,(IF(AND(E119="",G109="Yes"),0.9,(IF(AND(E119="",G109="No"),0.8,(IF(OR(B109="A",B109="B",B109="Bc",B109="Ba"),IF(E119&lt;1.2,0,IF(E119&gt;=2.2,1,ROUND(IF(E119&lt;1.4,E119*'Reference Standards'!$F$13+'Reference Standards'!$F$14,E119*'Reference Standards'!$G$13+'Reference Standards'!$G$14),2))),IF(OR(B109="C",B109="Cb",B109="E"),IF(E119&lt;2,0,IF(E119&gt;=5,1,ROUND(IF(E119&lt;2.4,E119*'Reference Standards'!$G$8+'Reference Standards'!$G$9,E119*'Reference Standards'!$F$8+'Reference Standards'!$F$9),2))))))))))))</f>
        <v>0.8</v>
      </c>
      <c r="G119" s="454"/>
      <c r="H119" s="456"/>
      <c r="I119" s="458"/>
      <c r="J119" s="445"/>
    </row>
    <row r="120" spans="1:10" s="5" customFormat="1" ht="15.75" customHeight="1" x14ac:dyDescent="0.25">
      <c r="A120" s="448" t="s">
        <v>21</v>
      </c>
      <c r="B120" s="459" t="s">
        <v>22</v>
      </c>
      <c r="C120" s="21" t="s">
        <v>103</v>
      </c>
      <c r="D120" s="69"/>
      <c r="E120" s="44"/>
      <c r="F120" s="207" t="str">
        <f>IF(E120="","",IF(E120&gt;=660,1,IF(E120&lt;=430,ROUND('Reference Standards'!$I$4*E120+'Reference Standards'!$I$5,2),ROUND('Reference Standards'!$J$4*E120+'Reference Standards'!$J$5,2))))</f>
        <v/>
      </c>
      <c r="G120" s="431">
        <f>IFERROR(AVERAGE(F120:F121),"")</f>
        <v>0.8</v>
      </c>
      <c r="H120" s="466">
        <f>IFERROR(ROUND(AVERAGE(G120:G133),2),"")</f>
        <v>0.8</v>
      </c>
      <c r="I120" s="468" t="str">
        <f>IF(H120="","",IF(H120&gt;0.69,"Functioning",IF(H120&gt;0.29,"Functioning At Risk",IF(H120&gt;-1,"Not Functioning"))))</f>
        <v>Functioning</v>
      </c>
      <c r="J120" s="445"/>
    </row>
    <row r="121" spans="1:10" s="5" customFormat="1" ht="15.75" x14ac:dyDescent="0.25">
      <c r="A121" s="446"/>
      <c r="B121" s="460"/>
      <c r="C121" s="24" t="s">
        <v>99</v>
      </c>
      <c r="D121" s="70"/>
      <c r="E121" s="50"/>
      <c r="F121" s="93">
        <f>IF(ISNUMBER(E120),"",IF(G109="",0.8,(IF(AND(E121="",G109="Yes"),0.9,(IF(AND(E121="",G109="No"),0.8,IF(E121&gt;=28,1,ROUND(IF(E121&lt;=13,'Reference Standards'!$I$9*E121,'Reference Standards'!$J$9*E121+'Reference Standards'!$J$10),2))))))))</f>
        <v>0.8</v>
      </c>
      <c r="G121" s="434"/>
      <c r="H121" s="466"/>
      <c r="I121" s="468"/>
      <c r="J121" s="445"/>
    </row>
    <row r="122" spans="1:10" s="5" customFormat="1" ht="15.75" x14ac:dyDescent="0.25">
      <c r="A122" s="446"/>
      <c r="B122" s="446"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31">
        <f>IFERROR(AVERAGE(F122:F124),"")</f>
        <v>0.80000000000000016</v>
      </c>
      <c r="H122" s="467"/>
      <c r="I122" s="468"/>
      <c r="J122" s="445"/>
    </row>
    <row r="123" spans="1:10" s="5" customFormat="1" ht="15.75" x14ac:dyDescent="0.25">
      <c r="A123" s="446"/>
      <c r="B123" s="446"/>
      <c r="C123" s="20" t="s">
        <v>57</v>
      </c>
      <c r="D123" s="151"/>
      <c r="E123" s="221"/>
      <c r="F123" s="29">
        <f>IF(G109="",0.8,(IF(AND(E123="",G109="Yes"),0.9,(IF(AND(E123="",G109="No"),0.8,ROUND(IF(E123&gt;=75,0,IF(E123&lt;=5,1,IF(E123&gt;10,E123*'Reference Standards'!$I$14+'Reference Standards'!$I$15,'Reference Standards'!$J$14*E123+'Reference Standards'!$J$15))),2))))))</f>
        <v>0.8</v>
      </c>
      <c r="G123" s="432"/>
      <c r="H123" s="467"/>
      <c r="I123" s="468"/>
      <c r="J123" s="445"/>
    </row>
    <row r="124" spans="1:10" s="5" customFormat="1" ht="15.75" x14ac:dyDescent="0.25">
      <c r="A124" s="446"/>
      <c r="B124" s="447"/>
      <c r="C124" s="20" t="s">
        <v>125</v>
      </c>
      <c r="D124" s="20"/>
      <c r="E124" s="50"/>
      <c r="F124" s="93">
        <f>IF(G109="",0.8,(IF(AND(E124="",G109="Yes"),0.9,(IF(AND(E124="",G109="No"),0.8,IF(E124&gt;=50,0,ROUND(E124*'Reference Standards'!$I$18+'Reference Standards'!$I$19,2)))))))</f>
        <v>0.8</v>
      </c>
      <c r="G124" s="434"/>
      <c r="H124" s="467"/>
      <c r="I124" s="468"/>
      <c r="J124" s="445"/>
    </row>
    <row r="125" spans="1:10" s="5" customFormat="1" ht="15.75" x14ac:dyDescent="0.25">
      <c r="A125" s="446"/>
      <c r="B125" s="18" t="s">
        <v>70</v>
      </c>
      <c r="C125" s="26" t="s">
        <v>80</v>
      </c>
      <c r="D125" s="68"/>
      <c r="E125" s="50"/>
      <c r="F125" s="27" t="str">
        <f>IF(E125="","",IF(E125&gt;0.1,1,IF(E125&lt;=0.01,0,ROUND(E125*'Reference Standards'!$I$22+'Reference Standards'!$I$23,2))))</f>
        <v/>
      </c>
      <c r="G125" s="27" t="str">
        <f>IFERROR(AVERAGE(F125),"")</f>
        <v/>
      </c>
      <c r="H125" s="467"/>
      <c r="I125" s="468"/>
      <c r="J125" s="445"/>
    </row>
    <row r="126" spans="1:10" s="5" customFormat="1" ht="15.75" x14ac:dyDescent="0.25">
      <c r="A126" s="446"/>
      <c r="B126" s="448" t="s">
        <v>45</v>
      </c>
      <c r="C126" s="25" t="s">
        <v>46</v>
      </c>
      <c r="D126" s="25"/>
      <c r="E126" s="53"/>
      <c r="F126" s="208">
        <f>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49">
        <f>IFERROR(AVERAGE(F126:F129),"")</f>
        <v>0.80000000000000016</v>
      </c>
      <c r="H126" s="467"/>
      <c r="I126" s="468"/>
      <c r="J126" s="445"/>
    </row>
    <row r="127" spans="1:10" s="5" customFormat="1" ht="15.75" x14ac:dyDescent="0.25">
      <c r="A127" s="446"/>
      <c r="B127" s="446"/>
      <c r="C127" s="19" t="s">
        <v>47</v>
      </c>
      <c r="D127" s="19"/>
      <c r="E127" s="52"/>
      <c r="F127" s="29">
        <f>IF(G109="",0.8,(IF(AND(E127="",G109="Yes"),0.9,(IF(AND(E127="",G109="No"),0.8,ROUND(  IF(E127&lt;=1.1,0, IF(E127&gt;=3,1, IF(E127&lt;2, E127^2*'Reference Standards'!$I$42+  E127*'Reference Standards'!$I$43 + 'Reference Standards'!$I$44,      E127*'Reference Standards'!$J$43+'Reference Standards'!$J$44))),2))))))</f>
        <v>0.8</v>
      </c>
      <c r="G127" s="433"/>
      <c r="H127" s="467"/>
      <c r="I127" s="468"/>
      <c r="J127" s="445"/>
    </row>
    <row r="128" spans="1:10" s="5" customFormat="1" ht="15.75" x14ac:dyDescent="0.25">
      <c r="A128" s="446"/>
      <c r="B128" s="446"/>
      <c r="C128" s="19" t="s">
        <v>104</v>
      </c>
      <c r="D128" s="19"/>
      <c r="E128" s="52"/>
      <c r="F128" s="236">
        <f>IF(G109="",0.8,(IF(AND(E128="",G109="Yes"),0.9,(IF(AND(E128="",G109="No"),0.8,IF(OR(B109="A",LEFT(B109,1)="B"),IF(OR(E128&lt;=20,E128&gt;=90),0,IF(AND(E128&gt;=50,E128&lt;=60),1,IF(E128&lt;50,ROUND(E128*'Reference Standards'!$I$48+'Reference Standards'!$I$49,2),ROUND(E128*'Reference Standards'!$J$48+'Reference Standards'!$J$49,2)))),IF(OR(LEFT(B109)="C",B109="E"),IF(OR(E128&lt;=20,E128&gt;=85),0,IF(AND(E128&lt;=65,E128&gt;=45),1,IF(E128&lt;45,ROUND(E128*'Reference Standards'!$I$53+'Reference Standards'!$I$54,2),ROUND(E128*'Reference Standards'!$J$53+'Reference Standards'!$J$54,2)))))))))))</f>
        <v>0.8</v>
      </c>
      <c r="G128" s="433"/>
      <c r="H128" s="467"/>
      <c r="I128" s="468"/>
      <c r="J128" s="445"/>
    </row>
    <row r="129" spans="1:11" s="5" customFormat="1" ht="15.75" x14ac:dyDescent="0.25">
      <c r="A129" s="446"/>
      <c r="B129" s="447"/>
      <c r="C129" s="23" t="s">
        <v>88</v>
      </c>
      <c r="D129" s="19"/>
      <c r="E129" s="54"/>
      <c r="F129" s="237" t="str">
        <f>IF(E129="","",IF(E129&gt;=1.6,0,IF(E129&lt;=1,1,ROUND('Reference Standards'!$I$57*E129^3+'Reference Standards'!$I$58*E129^2+'Reference Standards'!$I$59*E129+'Reference Standards'!$I$60,2))))</f>
        <v/>
      </c>
      <c r="G129" s="450"/>
      <c r="H129" s="467"/>
      <c r="I129" s="468"/>
      <c r="J129" s="445"/>
    </row>
    <row r="130" spans="1:11" s="5" customFormat="1" ht="15.75" x14ac:dyDescent="0.25">
      <c r="A130" s="446"/>
      <c r="B130" s="448" t="s">
        <v>44</v>
      </c>
      <c r="C130" s="21" t="s">
        <v>180</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31">
        <f>IFERROR(AVERAGE(F130:F133),"")</f>
        <v>0.80000000000000016</v>
      </c>
      <c r="H130" s="467"/>
      <c r="I130" s="468"/>
      <c r="J130" s="445"/>
    </row>
    <row r="131" spans="1:11" s="5" customFormat="1" ht="15.75" x14ac:dyDescent="0.25">
      <c r="A131" s="446"/>
      <c r="B131" s="446"/>
      <c r="C131" s="23" t="s">
        <v>181</v>
      </c>
      <c r="D131" s="151"/>
      <c r="E131" s="222"/>
      <c r="F131" s="29">
        <f>IF(G109="",0.8,(IF(AND(E131="",G109="Yes"),0.9,(IF(AND(E131="",G109="No"),0.8,IF(B110="Yes",IF(E131&lt;=50,0,IF(E131&gt;=80,1,ROUND('Reference Standards'!$I$69*E131+'Reference Standards'!$I$70,2))),IF(B110="No",IF(E131&gt;=80,0,IF(E131&lt;=50,1,ROUND(E131*'Reference Standards'!$J$69+'Reference Standards'!$J$70,2))))))))))</f>
        <v>0.8</v>
      </c>
      <c r="G131" s="432"/>
      <c r="H131" s="467"/>
      <c r="I131" s="468"/>
      <c r="J131" s="445"/>
    </row>
    <row r="132" spans="1:11" s="5" customFormat="1" ht="15.75" x14ac:dyDescent="0.25">
      <c r="A132" s="446"/>
      <c r="B132" s="446"/>
      <c r="C132" s="23" t="s">
        <v>182</v>
      </c>
      <c r="D132" s="151"/>
      <c r="E132" s="222"/>
      <c r="F132" s="29">
        <f>IF(G109="",0.8,(IF(AND(E132="",G109="Yes"),0.9,(IF(AND(E132="",G109="No"),0.8,IF(E132&lt;=50,0,IF(E132&gt;=80,1, ROUND(E132*'Reference Standards'!$I$73+'Reference Standards'!$I$74,2))))))))</f>
        <v>0.8</v>
      </c>
      <c r="G132" s="433"/>
      <c r="H132" s="467"/>
      <c r="I132" s="468"/>
      <c r="J132" s="445"/>
    </row>
    <row r="133" spans="1:11" s="5" customFormat="1" ht="15.75" x14ac:dyDescent="0.25">
      <c r="A133" s="446"/>
      <c r="B133" s="447"/>
      <c r="C133" s="461" t="s">
        <v>272</v>
      </c>
      <c r="D133" s="462"/>
      <c r="E133" s="16"/>
      <c r="F133" s="93" t="str">
        <f>IF(OR(B110="",B110="No"),"",IF(AND(E133="",B110="Yes",G109="Yes"),0.9,IF(OR(G109="No",G109=""),0.8,IF(E133&lt;=9,0,IF(E133&gt;=14,1,ROUND('Reference Standards'!$I$77*E133+'Reference Standards'!$I$78,2))))))</f>
        <v/>
      </c>
      <c r="G133" s="434"/>
      <c r="H133" s="467"/>
      <c r="I133" s="468"/>
      <c r="J133" s="445"/>
    </row>
    <row r="134" spans="1:11" s="5" customFormat="1" ht="15.75" x14ac:dyDescent="0.25">
      <c r="A134" s="437" t="s">
        <v>49</v>
      </c>
      <c r="B134" s="152" t="s">
        <v>167</v>
      </c>
      <c r="C134" s="153" t="s">
        <v>174</v>
      </c>
      <c r="D134" s="155"/>
      <c r="E134" s="95"/>
      <c r="F134" s="160">
        <f>IF(G109="",0.8,(IF(AND(E134="",G109="Yes"),0.9,(IF(AND(E134="",G109="No"),0.8,IF(E134&gt;=25,0,IF(E134&lt;=10,1,ROUND(IF(E134&gt;18,'Reference Standards'!$L$4*E134+'Reference Standards'!$L$5,IF(E134&lt;12,'Reference Standards'!$N$4*E134+'Reference Standards'!$N$5,'Reference Standards'!$M$4*E134+'Reference Standards'!$M$5)),2))))))))</f>
        <v>0.8</v>
      </c>
      <c r="G134" s="158">
        <f>IFERROR(AVERAGE(F134),"")</f>
        <v>0.8</v>
      </c>
      <c r="H134" s="439">
        <f>IFERROR(ROUND(AVERAGE(G134:G136),2),"")</f>
        <v>0.8</v>
      </c>
      <c r="I134" s="463" t="str">
        <f>IF(H134="","",IF(H134&gt;0.69,"Functioning",IF(H134&gt;0.29,"Functioning At Risk",IF(H134&gt;-1,"Not Functioning"))))</f>
        <v>Functioning</v>
      </c>
      <c r="J134" s="445"/>
    </row>
    <row r="135" spans="1:11" s="5" customFormat="1" ht="15.75" x14ac:dyDescent="0.25">
      <c r="A135" s="438"/>
      <c r="B135" s="154" t="s">
        <v>168</v>
      </c>
      <c r="C135" s="153" t="s">
        <v>175</v>
      </c>
      <c r="D135" s="156"/>
      <c r="E135" s="49"/>
      <c r="F135" s="209">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9">
        <f>IFERROR(AVERAGE(F135),"")</f>
        <v>0.8</v>
      </c>
      <c r="H135" s="440"/>
      <c r="I135" s="464"/>
      <c r="J135" s="445"/>
    </row>
    <row r="136" spans="1:11" s="5" customFormat="1" ht="15.75" x14ac:dyDescent="0.25">
      <c r="A136" s="438"/>
      <c r="B136" s="152" t="s">
        <v>170</v>
      </c>
      <c r="C136" s="153" t="s">
        <v>176</v>
      </c>
      <c r="D136" s="157"/>
      <c r="E136" s="95"/>
      <c r="F136" s="160">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60">
        <f>IFERROR(AVERAGE(F136),"")</f>
        <v>0.8</v>
      </c>
      <c r="H136" s="440"/>
      <c r="I136" s="464"/>
      <c r="J136" s="445"/>
    </row>
    <row r="137" spans="1:11" s="5" customFormat="1" ht="15.75" customHeight="1" x14ac:dyDescent="0.25">
      <c r="A137" s="471" t="s">
        <v>50</v>
      </c>
      <c r="B137" s="214" t="s">
        <v>105</v>
      </c>
      <c r="C137" s="40" t="s">
        <v>177</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5">
        <f>IFERROR(AVERAGE(F137),"")</f>
        <v>0.8</v>
      </c>
      <c r="H137" s="465">
        <f>IFERROR(ROUND(AVERAGE(G137:G138),2),"")</f>
        <v>0.8</v>
      </c>
      <c r="I137" s="444" t="str">
        <f>IF(H137="","",IF(H137&gt;0.69,"Functioning",IF(H137&gt;0.29,"Functioning At Risk",IF(H137&gt;-1,"Not Functioning"))))</f>
        <v>Functioning</v>
      </c>
      <c r="J137" s="445"/>
    </row>
    <row r="138" spans="1:11" s="5" customFormat="1" ht="15.75" x14ac:dyDescent="0.25">
      <c r="A138" s="472"/>
      <c r="B138" s="216" t="s">
        <v>54</v>
      </c>
      <c r="C138" s="161" t="s">
        <v>178</v>
      </c>
      <c r="D138" s="162"/>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5">
        <f>IFERROR(AVERAGE(F138),"")</f>
        <v>0.8</v>
      </c>
      <c r="H138" s="465"/>
      <c r="I138" s="444"/>
      <c r="J138" s="445"/>
    </row>
    <row r="139" spans="1:11" s="5" customFormat="1" ht="5.45" customHeight="1" x14ac:dyDescent="0.25">
      <c r="I139" s="96"/>
      <c r="J139" s="4"/>
      <c r="K139" s="11"/>
    </row>
    <row r="140" spans="1:11" s="5" customFormat="1" ht="5.45" customHeight="1" x14ac:dyDescent="0.25">
      <c r="I140" s="96"/>
      <c r="K140" s="11"/>
    </row>
    <row r="141" spans="1:11" s="5" customFormat="1" ht="21" customHeight="1" x14ac:dyDescent="0.25">
      <c r="A141" s="420" t="s">
        <v>293</v>
      </c>
      <c r="B141" s="421"/>
      <c r="C141" s="421"/>
      <c r="D141" s="421"/>
      <c r="E141" s="421"/>
      <c r="F141" s="421"/>
      <c r="G141" s="421"/>
      <c r="H141" s="421"/>
      <c r="I141" s="421"/>
      <c r="J141" s="422"/>
    </row>
    <row r="142" spans="1:11" s="5" customFormat="1" ht="16.149999999999999" customHeight="1" x14ac:dyDescent="0.25">
      <c r="A142" s="103" t="s">
        <v>68</v>
      </c>
      <c r="B142" s="95"/>
      <c r="C142" s="103" t="s">
        <v>192</v>
      </c>
      <c r="D142" s="48"/>
      <c r="E142" s="143" t="s">
        <v>223</v>
      </c>
      <c r="F142" s="144"/>
      <c r="G142" s="48"/>
      <c r="H142" s="423" t="s">
        <v>136</v>
      </c>
      <c r="I142" s="424"/>
      <c r="J142" s="95"/>
    </row>
    <row r="143" spans="1:11" s="5" customFormat="1" ht="16.149999999999999" customHeight="1" x14ac:dyDescent="0.25">
      <c r="A143" s="103" t="s">
        <v>69</v>
      </c>
      <c r="B143" s="48"/>
      <c r="C143" s="103" t="s">
        <v>202</v>
      </c>
      <c r="D143" s="48"/>
      <c r="E143" s="469" t="s">
        <v>92</v>
      </c>
      <c r="F143" s="469"/>
      <c r="G143" s="48"/>
      <c r="H143" s="423" t="s">
        <v>137</v>
      </c>
      <c r="I143" s="424"/>
      <c r="J143" s="95"/>
    </row>
    <row r="144" spans="1:11" s="5" customFormat="1" ht="16.149999999999999" customHeight="1" x14ac:dyDescent="0.25">
      <c r="A144" s="103" t="s">
        <v>135</v>
      </c>
      <c r="B144" s="48"/>
      <c r="C144" s="103" t="s">
        <v>203</v>
      </c>
      <c r="D144" s="48"/>
      <c r="E144" s="469" t="s">
        <v>264</v>
      </c>
      <c r="F144" s="469"/>
      <c r="G144" s="48"/>
      <c r="H144" s="423" t="s">
        <v>138</v>
      </c>
      <c r="I144" s="424"/>
      <c r="J144" s="95"/>
    </row>
    <row r="145" spans="1:11" s="5" customFormat="1" ht="16.149999999999999" customHeight="1" x14ac:dyDescent="0.25">
      <c r="A145" s="100" t="s">
        <v>258</v>
      </c>
      <c r="B145" s="48"/>
      <c r="C145" s="103" t="s">
        <v>204</v>
      </c>
      <c r="D145" s="48"/>
      <c r="E145" s="203" t="s">
        <v>257</v>
      </c>
      <c r="F145" s="204"/>
      <c r="G145" s="48"/>
      <c r="H145" s="423" t="s">
        <v>139</v>
      </c>
      <c r="I145" s="424"/>
      <c r="J145" s="95"/>
    </row>
    <row r="146" spans="1:11" s="5" customFormat="1" ht="18" customHeight="1" x14ac:dyDescent="0.25">
      <c r="A146" s="100" t="s">
        <v>312</v>
      </c>
      <c r="B146" s="48"/>
      <c r="C146" s="287"/>
      <c r="D146" s="288"/>
      <c r="E146" s="288"/>
      <c r="F146" s="288"/>
      <c r="G146" s="288"/>
      <c r="H146" s="288"/>
      <c r="I146" s="288"/>
      <c r="J146" s="288"/>
      <c r="K146" s="55"/>
    </row>
    <row r="147" spans="1:11" s="5" customFormat="1" ht="8.4499999999999993" customHeight="1" x14ac:dyDescent="0.25">
      <c r="A147" s="1"/>
      <c r="B147" s="4"/>
      <c r="C147" s="4"/>
      <c r="D147" s="4"/>
      <c r="E147" s="4"/>
      <c r="F147" s="4"/>
      <c r="G147" s="4"/>
      <c r="H147" s="12"/>
      <c r="I147" s="98"/>
      <c r="J147" s="12"/>
    </row>
    <row r="148" spans="1:11" s="5" customFormat="1" ht="21" x14ac:dyDescent="0.35">
      <c r="A148" s="425" t="s">
        <v>48</v>
      </c>
      <c r="B148" s="426"/>
      <c r="C148" s="426"/>
      <c r="D148" s="426"/>
      <c r="E148" s="426"/>
      <c r="F148" s="427"/>
      <c r="G148" s="428" t="s">
        <v>14</v>
      </c>
      <c r="H148" s="428"/>
      <c r="I148" s="428"/>
      <c r="J148" s="428"/>
    </row>
    <row r="149" spans="1:11" s="5" customFormat="1" ht="15.75" x14ac:dyDescent="0.25">
      <c r="A149" s="46" t="s">
        <v>1</v>
      </c>
      <c r="B149" s="46" t="s">
        <v>2</v>
      </c>
      <c r="C149" s="429" t="s">
        <v>3</v>
      </c>
      <c r="D149" s="430"/>
      <c r="E149" s="46" t="s">
        <v>12</v>
      </c>
      <c r="F149" s="45" t="s">
        <v>13</v>
      </c>
      <c r="G149" s="46" t="s">
        <v>15</v>
      </c>
      <c r="H149" s="46" t="s">
        <v>16</v>
      </c>
      <c r="I149" s="99" t="s">
        <v>16</v>
      </c>
      <c r="J149" s="46" t="s">
        <v>110</v>
      </c>
    </row>
    <row r="150" spans="1:11" s="5" customFormat="1" ht="15.75" customHeight="1" x14ac:dyDescent="0.25">
      <c r="A150" s="435" t="s">
        <v>51</v>
      </c>
      <c r="B150" s="435" t="s">
        <v>78</v>
      </c>
      <c r="C150" s="145" t="s">
        <v>160</v>
      </c>
      <c r="D150" s="147"/>
      <c r="E150" s="44"/>
      <c r="F150" s="28">
        <f>IF(G145="Yes","",(IF(G144="",0.8,(IF(AND(E150="",G144="Yes"),0.9,(IF(AND(E150="",G144="No"),0.8,IF(E150&gt;=80,0,IF(E150&lt;=40,1,IF(E150&gt;=68,ROUND(E150*'Reference Standards'!$B$4+'Reference Standards'!$B$5,2),ROUND(E150*'Reference Standards'!$C$4+'Reference Standards'!$C$5,2)))))))))))</f>
        <v>0.8</v>
      </c>
      <c r="G150" s="441">
        <f>IFERROR(AVERAGE(F150:F152),"")</f>
        <v>0.8</v>
      </c>
      <c r="H150" s="441">
        <f>IFERROR(ROUND(AVERAGE(G150:G152),2),"")</f>
        <v>0.8</v>
      </c>
      <c r="I150" s="444" t="str">
        <f>IF(H150="","",IF(H150&gt;0.69,"Functioning",IF(H150&gt;0.29,"Functioning At Risk",IF(H150&gt;-1,"Not Functioning"))))</f>
        <v>Functioning</v>
      </c>
      <c r="J150" s="445">
        <f>IF(AND(H150="",H153="",H155="",H169="",H172=""),"",ROUND((IF(H150="",0,H150)*0.2)+(IF(H153="",0,H153)*0.2)+(IF(H155="",0,H155)*0.2)+(IF(H169="",0,H169)*0.2)+(IF(H172="",0,H172)*0.2),2))</f>
        <v>0.8</v>
      </c>
    </row>
    <row r="151" spans="1:11" s="5" customFormat="1" ht="15.75" customHeight="1" x14ac:dyDescent="0.25">
      <c r="A151" s="436"/>
      <c r="B151" s="436"/>
      <c r="C151" s="146" t="s">
        <v>162</v>
      </c>
      <c r="D151" s="148"/>
      <c r="E151" s="49"/>
      <c r="F151" s="206" t="str">
        <f>IF(G145="No","",IF(E151="","",  IF(E151&gt;0.95,0,IF(E151&lt;=0.02,1,ROUND(IF(E151&gt;0.26,'Reference Standards'!$B$10*E151+'Reference Standards'!$B$11, IF(E151&lt;0.05, 'Reference Standards'!$D$10*E151+'Reference Standards'!$D$11, 'Reference Standards'!$C$10*E151+'Reference Standards'!$C$11)),2))) ))</f>
        <v/>
      </c>
      <c r="G151" s="442"/>
      <c r="H151" s="442"/>
      <c r="I151" s="444"/>
      <c r="J151" s="445"/>
    </row>
    <row r="152" spans="1:11" s="5" customFormat="1" ht="15.75" x14ac:dyDescent="0.25">
      <c r="A152" s="436"/>
      <c r="B152" s="470"/>
      <c r="C152" s="149" t="s">
        <v>164</v>
      </c>
      <c r="D152" s="150"/>
      <c r="E152" s="49"/>
      <c r="F152" s="205">
        <f>IF(G145="Yes","",(IF(G144="",0.8,(IF(AND(E152="",G144="Yes"),0.9,(IF(AND(E152="",G144="No"),0.8,IF(E152&gt;3.22,0,IF(E152&lt;0,"",ROUND('Reference Standards'!$B$15*E152+'Reference Standards'!$B$16,2))))))))))</f>
        <v>0.8</v>
      </c>
      <c r="G152" s="443"/>
      <c r="H152" s="443"/>
      <c r="I152" s="444"/>
      <c r="J152" s="445"/>
    </row>
    <row r="153" spans="1:11" s="5" customFormat="1" ht="15.75" x14ac:dyDescent="0.25">
      <c r="A153" s="451" t="s">
        <v>4</v>
      </c>
      <c r="B153" s="453" t="s">
        <v>5</v>
      </c>
      <c r="C153" s="17" t="s">
        <v>6</v>
      </c>
      <c r="D153" s="17"/>
      <c r="E153" s="44"/>
      <c r="F153" s="91">
        <f>IF(G144="",0.8,(IF(AND(E153="",G144="Yes"),0.9,(IF(AND(E153="",G144="No"),0.8,ROUND(IF(E153&gt;1.6,0,IF(E153&lt;=1,1,E153^2*'Reference Standards'!$F$2+E153*'Reference Standards'!$F$3+'Reference Standards'!$F$4)),2))))))</f>
        <v>0.8</v>
      </c>
      <c r="G153" s="454">
        <f>IFERROR(AVERAGE(F153:F154),"")</f>
        <v>0.8</v>
      </c>
      <c r="H153" s="455">
        <f>IFERROR(ROUND(AVERAGE(G153),2),"")</f>
        <v>0.8</v>
      </c>
      <c r="I153" s="457" t="str">
        <f>IF(H153="","",IF(H153&gt;0.69,"Functioning",IF(H153&gt;0.29,"Functioning At Risk",IF(H153&gt;-1,"Not Functioning"))))</f>
        <v>Functioning</v>
      </c>
      <c r="J153" s="445"/>
    </row>
    <row r="154" spans="1:11" s="5" customFormat="1" ht="15.75" x14ac:dyDescent="0.25">
      <c r="A154" s="452"/>
      <c r="B154" s="453"/>
      <c r="C154" s="17" t="s">
        <v>7</v>
      </c>
      <c r="D154" s="17"/>
      <c r="E154" s="50"/>
      <c r="F154" s="91">
        <f>IF(B146="Yes","",IF(G144="",0.8,(IF(AND(E154="",G144="Yes"),0.9,(IF(AND(E154="",G144="No"),0.8,(IF(OR(B144="A",B144="B",B144="Bc",B144="Ba"),IF(E154&lt;1.2,0,IF(E154&gt;=2.2,1,ROUND(IF(E154&lt;1.4,E154*'Reference Standards'!$F$13+'Reference Standards'!$F$14,E154*'Reference Standards'!$G$13+'Reference Standards'!$G$14),2))),IF(OR(B144="C",B144="Cb",B144="E"),IF(E154&lt;2,0,IF(E154&gt;=5,1,ROUND(IF(E154&lt;2.4,E154*'Reference Standards'!$G$8+'Reference Standards'!$G$9,E154*'Reference Standards'!$F$8+'Reference Standards'!$F$9),2))))))))))))</f>
        <v>0.8</v>
      </c>
      <c r="G154" s="454"/>
      <c r="H154" s="456"/>
      <c r="I154" s="458"/>
      <c r="J154" s="445"/>
    </row>
    <row r="155" spans="1:11" s="5" customFormat="1" ht="15.75" x14ac:dyDescent="0.25">
      <c r="A155" s="448" t="s">
        <v>21</v>
      </c>
      <c r="B155" s="459" t="s">
        <v>22</v>
      </c>
      <c r="C155" s="21" t="s">
        <v>103</v>
      </c>
      <c r="D155" s="69"/>
      <c r="E155" s="44"/>
      <c r="F155" s="207" t="str">
        <f>IF(E155="","",IF(E155&gt;=660,1,IF(E155&lt;=430,ROUND('Reference Standards'!$I$4*E155+'Reference Standards'!$I$5,2),ROUND('Reference Standards'!$J$4*E155+'Reference Standards'!$J$5,2))))</f>
        <v/>
      </c>
      <c r="G155" s="431">
        <f>IFERROR(AVERAGE(F155:F156),"")</f>
        <v>0.8</v>
      </c>
      <c r="H155" s="466">
        <f>IFERROR(ROUND(AVERAGE(G155:G168),2),"")</f>
        <v>0.8</v>
      </c>
      <c r="I155" s="468" t="str">
        <f>IF(H155="","",IF(H155&gt;0.69,"Functioning",IF(H155&gt;0.29,"Functioning At Risk",IF(H155&gt;-1,"Not Functioning"))))</f>
        <v>Functioning</v>
      </c>
      <c r="J155" s="445"/>
    </row>
    <row r="156" spans="1:11" s="5" customFormat="1" ht="15.75" x14ac:dyDescent="0.25">
      <c r="A156" s="446"/>
      <c r="B156" s="460"/>
      <c r="C156" s="24" t="s">
        <v>99</v>
      </c>
      <c r="D156" s="70"/>
      <c r="E156" s="50"/>
      <c r="F156" s="93">
        <f>IF(ISNUMBER(E155),"",IF(G144="",0.8,(IF(AND(E156="",G144="Yes"),0.9,(IF(AND(E156="",G144="No"),0.8,IF(E156&gt;=28,1,ROUND(IF(E156&lt;=13,'Reference Standards'!$I$9*E156,'Reference Standards'!$J$9*E156+'Reference Standards'!$J$10),2))))))))</f>
        <v>0.8</v>
      </c>
      <c r="G156" s="434"/>
      <c r="H156" s="466"/>
      <c r="I156" s="468"/>
      <c r="J156" s="445"/>
    </row>
    <row r="157" spans="1:11" s="5" customFormat="1" ht="15.75" x14ac:dyDescent="0.25">
      <c r="A157" s="446"/>
      <c r="B157" s="446"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31">
        <f>IFERROR(AVERAGE(F157:F159),"")</f>
        <v>0.80000000000000016</v>
      </c>
      <c r="H157" s="467"/>
      <c r="I157" s="468"/>
      <c r="J157" s="445"/>
    </row>
    <row r="158" spans="1:11" s="5" customFormat="1" ht="15.75" x14ac:dyDescent="0.25">
      <c r="A158" s="446"/>
      <c r="B158" s="446"/>
      <c r="C158" s="20" t="s">
        <v>57</v>
      </c>
      <c r="D158" s="151"/>
      <c r="E158" s="221"/>
      <c r="F158" s="29">
        <f>IF(G144="",0.8,(IF(AND(E158="",G144="Yes"),0.9,(IF(AND(E158="",G144="No"),0.8,ROUND(IF(E158&gt;=75,0,IF(E158&lt;=5,1,IF(E158&gt;10,E158*'Reference Standards'!$I$14+'Reference Standards'!$I$15,'Reference Standards'!$J$14*E158+'Reference Standards'!$J$15))),2))))))</f>
        <v>0.8</v>
      </c>
      <c r="G158" s="432"/>
      <c r="H158" s="467"/>
      <c r="I158" s="468"/>
      <c r="J158" s="445"/>
    </row>
    <row r="159" spans="1:11" s="5" customFormat="1" ht="15.75" x14ac:dyDescent="0.25">
      <c r="A159" s="446"/>
      <c r="B159" s="447"/>
      <c r="C159" s="20" t="s">
        <v>125</v>
      </c>
      <c r="D159" s="20"/>
      <c r="E159" s="50"/>
      <c r="F159" s="93">
        <f>IF(G144="",0.8,(IF(AND(E159="",G144="Yes"),0.9,(IF(AND(E159="",G144="No"),0.8,IF(E159&gt;=50,0,ROUND(E159*'Reference Standards'!$I$18+'Reference Standards'!$I$19,2)))))))</f>
        <v>0.8</v>
      </c>
      <c r="G159" s="434"/>
      <c r="H159" s="467"/>
      <c r="I159" s="468"/>
      <c r="J159" s="445"/>
    </row>
    <row r="160" spans="1:11" s="5" customFormat="1" ht="15.75" x14ac:dyDescent="0.25">
      <c r="A160" s="446"/>
      <c r="B160" s="18" t="s">
        <v>70</v>
      </c>
      <c r="C160" s="26" t="s">
        <v>80</v>
      </c>
      <c r="D160" s="68"/>
      <c r="E160" s="50"/>
      <c r="F160" s="27" t="str">
        <f>IF(E160="","",IF(E160&gt;0.1,1,IF(E160&lt;=0.01,0,ROUND(E160*'Reference Standards'!$I$22+'Reference Standards'!$I$23,2))))</f>
        <v/>
      </c>
      <c r="G160" s="27" t="str">
        <f>IFERROR(AVERAGE(F160),"")</f>
        <v/>
      </c>
      <c r="H160" s="467"/>
      <c r="I160" s="468"/>
      <c r="J160" s="445"/>
    </row>
    <row r="161" spans="1:11" s="5" customFormat="1" ht="15.75" x14ac:dyDescent="0.25">
      <c r="A161" s="446"/>
      <c r="B161" s="448" t="s">
        <v>45</v>
      </c>
      <c r="C161" s="25" t="s">
        <v>46</v>
      </c>
      <c r="D161" s="25"/>
      <c r="E161" s="53"/>
      <c r="F161" s="208">
        <f>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49">
        <f>IFERROR(AVERAGE(F161:F164),"")</f>
        <v>0.80000000000000016</v>
      </c>
      <c r="H161" s="467"/>
      <c r="I161" s="468"/>
      <c r="J161" s="445"/>
    </row>
    <row r="162" spans="1:11" s="5" customFormat="1" ht="15.75" x14ac:dyDescent="0.25">
      <c r="A162" s="446"/>
      <c r="B162" s="446"/>
      <c r="C162" s="19" t="s">
        <v>47</v>
      </c>
      <c r="D162" s="19"/>
      <c r="E162" s="52"/>
      <c r="F162" s="29">
        <f>IF(G144="",0.8,(IF(AND(E162="",G144="Yes"),0.9,(IF(AND(E162="",G144="No"),0.8,ROUND(  IF(E162&lt;=1.1,0, IF(E162&gt;=3,1, IF(E162&lt;2, E162^2*'Reference Standards'!$I$42+  E162*'Reference Standards'!$I$43 + 'Reference Standards'!$I$44,      E162*'Reference Standards'!$J$43+'Reference Standards'!$J$44))),2))))))</f>
        <v>0.8</v>
      </c>
      <c r="G162" s="433"/>
      <c r="H162" s="467"/>
      <c r="I162" s="468"/>
      <c r="J162" s="445"/>
    </row>
    <row r="163" spans="1:11" s="5" customFormat="1" ht="15.75" x14ac:dyDescent="0.25">
      <c r="A163" s="446"/>
      <c r="B163" s="446"/>
      <c r="C163" s="19" t="s">
        <v>104</v>
      </c>
      <c r="D163" s="19"/>
      <c r="E163" s="52"/>
      <c r="F163" s="236">
        <f>IF(G144="",0.8,(IF(AND(E163="",G144="Yes"),0.9,(IF(AND(E163="",G144="No"),0.8,IF(OR(B144="A",LEFT(B144,1)="B"),IF(OR(E163&lt;=20,E163&gt;=90),0,IF(AND(E163&gt;=50,E163&lt;=60),1,IF(E163&lt;50,ROUND(E163*'Reference Standards'!$I$48+'Reference Standards'!$I$49,2),ROUND(E163*'Reference Standards'!$J$48+'Reference Standards'!$J$49,2)))),IF(OR(LEFT(B144)="C",B144="E"),IF(OR(E163&lt;=20,E163&gt;=85),0,IF(AND(E163&lt;=65,E163&gt;=45),1,IF(E163&lt;45,ROUND(E163*'Reference Standards'!$I$53+'Reference Standards'!$I$54,2),ROUND(E163*'Reference Standards'!$J$53+'Reference Standards'!$J$54,2)))))))))))</f>
        <v>0.8</v>
      </c>
      <c r="G163" s="433"/>
      <c r="H163" s="467"/>
      <c r="I163" s="468"/>
      <c r="J163" s="445"/>
    </row>
    <row r="164" spans="1:11" s="5" customFormat="1" ht="15.75" x14ac:dyDescent="0.25">
      <c r="A164" s="446"/>
      <c r="B164" s="447"/>
      <c r="C164" s="23" t="s">
        <v>88</v>
      </c>
      <c r="D164" s="19"/>
      <c r="E164" s="54"/>
      <c r="F164" s="237" t="str">
        <f>IF(E164="","",IF(E164&gt;=1.6,0,IF(E164&lt;=1,1,ROUND('Reference Standards'!$I$57*E164^3+'Reference Standards'!$I$58*E164^2+'Reference Standards'!$I$59*E164+'Reference Standards'!$I$60,2))))</f>
        <v/>
      </c>
      <c r="G164" s="450"/>
      <c r="H164" s="467"/>
      <c r="I164" s="468"/>
      <c r="J164" s="445"/>
    </row>
    <row r="165" spans="1:11" s="5" customFormat="1" ht="15.75" x14ac:dyDescent="0.25">
      <c r="A165" s="446"/>
      <c r="B165" s="448" t="s">
        <v>44</v>
      </c>
      <c r="C165" s="21" t="s">
        <v>180</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31">
        <f>IFERROR(AVERAGE(F165:F168),"")</f>
        <v>0.80000000000000016</v>
      </c>
      <c r="H165" s="467"/>
      <c r="I165" s="468"/>
      <c r="J165" s="445"/>
    </row>
    <row r="166" spans="1:11" s="5" customFormat="1" ht="15.75" x14ac:dyDescent="0.25">
      <c r="A166" s="446"/>
      <c r="B166" s="446"/>
      <c r="C166" s="23" t="s">
        <v>181</v>
      </c>
      <c r="D166" s="151"/>
      <c r="E166" s="222"/>
      <c r="F166" s="29">
        <f>IF(G144="",0.8,(IF(AND(E166="",G144="Yes"),0.9,(IF(AND(E166="",G144="No"),0.8,IF(B145="Yes",IF(E166&lt;=50,0,IF(E166&gt;=80,1,ROUND('Reference Standards'!$I$69*E166+'Reference Standards'!$I$70,2))),IF(B145="No",IF(E166&gt;=80,0,IF(E166&lt;=50,1,ROUND(E166*'Reference Standards'!$J$69+'Reference Standards'!$J$70,2))))))))))</f>
        <v>0.8</v>
      </c>
      <c r="G166" s="432"/>
      <c r="H166" s="467"/>
      <c r="I166" s="468"/>
      <c r="J166" s="445"/>
    </row>
    <row r="167" spans="1:11" s="5" customFormat="1" ht="15.75" x14ac:dyDescent="0.25">
      <c r="A167" s="446"/>
      <c r="B167" s="446"/>
      <c r="C167" s="23" t="s">
        <v>182</v>
      </c>
      <c r="D167" s="151"/>
      <c r="E167" s="222"/>
      <c r="F167" s="29">
        <f>IF(G144="",0.8,(IF(AND(E167="",G144="Yes"),0.9,(IF(AND(E167="",G144="No"),0.8,IF(E167&lt;=50,0,IF(E167&gt;=80,1, ROUND(E167*'Reference Standards'!$I$73+'Reference Standards'!$I$74,2))))))))</f>
        <v>0.8</v>
      </c>
      <c r="G167" s="433"/>
      <c r="H167" s="467"/>
      <c r="I167" s="468"/>
      <c r="J167" s="445"/>
    </row>
    <row r="168" spans="1:11" s="5" customFormat="1" ht="15.75" x14ac:dyDescent="0.25">
      <c r="A168" s="446"/>
      <c r="B168" s="447"/>
      <c r="C168" s="461" t="s">
        <v>272</v>
      </c>
      <c r="D168" s="462"/>
      <c r="E168" s="16"/>
      <c r="F168" s="93" t="str">
        <f>IF(OR(B145="",B145="No"),"",IF(AND(E168="",B145="Yes",G144="Yes"),0.9,IF(OR(G144="No",G144=""),0.8,IF(E168&lt;=9,0,IF(E168&gt;=14,1,ROUND('Reference Standards'!$I$77*E168+'Reference Standards'!$I$78,2))))))</f>
        <v/>
      </c>
      <c r="G168" s="434"/>
      <c r="H168" s="467"/>
      <c r="I168" s="468"/>
      <c r="J168" s="445"/>
    </row>
    <row r="169" spans="1:11" s="5" customFormat="1" ht="15.75" x14ac:dyDescent="0.25">
      <c r="A169" s="437" t="s">
        <v>49</v>
      </c>
      <c r="B169" s="152" t="s">
        <v>167</v>
      </c>
      <c r="C169" s="153" t="s">
        <v>174</v>
      </c>
      <c r="D169" s="155"/>
      <c r="E169" s="95"/>
      <c r="F169" s="160">
        <f>IF(G144="",0.8,(IF(AND(E169="",G144="Yes"),0.9,(IF(AND(E169="",G144="No"),0.8,IF(E169&gt;=25,0,IF(E169&lt;=10,1,ROUND(IF(E169&gt;18,'Reference Standards'!$L$4*E169+'Reference Standards'!$L$5,IF(E169&lt;12,'Reference Standards'!$N$4*E169+'Reference Standards'!$N$5,'Reference Standards'!$M$4*E169+'Reference Standards'!$M$5)),2))))))))</f>
        <v>0.8</v>
      </c>
      <c r="G169" s="158">
        <f>IFERROR(AVERAGE(F169),"")</f>
        <v>0.8</v>
      </c>
      <c r="H169" s="439">
        <f>IFERROR(ROUND(AVERAGE(G169:G171),2),"")</f>
        <v>0.8</v>
      </c>
      <c r="I169" s="463" t="str">
        <f>IF(H169="","",IF(H169&gt;0.69,"Functioning",IF(H169&gt;0.29,"Functioning At Risk",IF(H169&gt;-1,"Not Functioning"))))</f>
        <v>Functioning</v>
      </c>
      <c r="J169" s="445"/>
    </row>
    <row r="170" spans="1:11" s="5" customFormat="1" ht="15.75" x14ac:dyDescent="0.25">
      <c r="A170" s="438"/>
      <c r="B170" s="154" t="s">
        <v>168</v>
      </c>
      <c r="C170" s="153" t="s">
        <v>175</v>
      </c>
      <c r="D170" s="156"/>
      <c r="E170" s="49"/>
      <c r="F170" s="209">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9">
        <f>IFERROR(AVERAGE(F170),"")</f>
        <v>0.8</v>
      </c>
      <c r="H170" s="440"/>
      <c r="I170" s="464"/>
      <c r="J170" s="445"/>
    </row>
    <row r="171" spans="1:11" s="5" customFormat="1" ht="15.75" x14ac:dyDescent="0.25">
      <c r="A171" s="438"/>
      <c r="B171" s="152" t="s">
        <v>170</v>
      </c>
      <c r="C171" s="153" t="s">
        <v>176</v>
      </c>
      <c r="D171" s="157"/>
      <c r="E171" s="95"/>
      <c r="F171" s="160">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60">
        <f>IFERROR(AVERAGE(F171),"")</f>
        <v>0.8</v>
      </c>
      <c r="H171" s="440"/>
      <c r="I171" s="464"/>
      <c r="J171" s="445"/>
    </row>
    <row r="172" spans="1:11" s="5" customFormat="1" ht="15.75" x14ac:dyDescent="0.25">
      <c r="A172" s="471" t="s">
        <v>50</v>
      </c>
      <c r="B172" s="214" t="s">
        <v>105</v>
      </c>
      <c r="C172" s="40" t="s">
        <v>177</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5">
        <f>IFERROR(AVERAGE(F172),"")</f>
        <v>0.8</v>
      </c>
      <c r="H172" s="465">
        <f>IFERROR(ROUND(AVERAGE(G172:G173),2),"")</f>
        <v>0.8</v>
      </c>
      <c r="I172" s="444" t="str">
        <f>IF(H172="","",IF(H172&gt;0.69,"Functioning",IF(H172&gt;0.29,"Functioning At Risk",IF(H172&gt;-1,"Not Functioning"))))</f>
        <v>Functioning</v>
      </c>
      <c r="J172" s="445"/>
    </row>
    <row r="173" spans="1:11" s="5" customFormat="1" ht="15.75" x14ac:dyDescent="0.25">
      <c r="A173" s="472"/>
      <c r="B173" s="216" t="s">
        <v>54</v>
      </c>
      <c r="C173" s="161" t="s">
        <v>178</v>
      </c>
      <c r="D173" s="162"/>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5">
        <f>IFERROR(AVERAGE(F173),"")</f>
        <v>0.8</v>
      </c>
      <c r="H173" s="465"/>
      <c r="I173" s="444"/>
      <c r="J173" s="445"/>
    </row>
    <row r="174" spans="1:11" s="5" customFormat="1" ht="6" customHeight="1" x14ac:dyDescent="0.25">
      <c r="I174" s="96"/>
      <c r="J174" s="4"/>
      <c r="K174" s="11"/>
    </row>
    <row r="175" spans="1:11" s="5" customFormat="1" ht="6" customHeight="1" x14ac:dyDescent="0.25">
      <c r="I175" s="96"/>
      <c r="K175" s="11"/>
    </row>
    <row r="176" spans="1:11" s="5" customFormat="1" ht="21" customHeight="1" x14ac:dyDescent="0.25">
      <c r="A176" s="420" t="s">
        <v>293</v>
      </c>
      <c r="B176" s="421"/>
      <c r="C176" s="421"/>
      <c r="D176" s="421"/>
      <c r="E176" s="421"/>
      <c r="F176" s="421"/>
      <c r="G176" s="421"/>
      <c r="H176" s="421"/>
      <c r="I176" s="421"/>
      <c r="J176" s="422"/>
    </row>
    <row r="177" spans="1:11" s="5" customFormat="1" ht="17.45" customHeight="1" x14ac:dyDescent="0.25">
      <c r="A177" s="103" t="s">
        <v>68</v>
      </c>
      <c r="B177" s="95"/>
      <c r="C177" s="103" t="s">
        <v>192</v>
      </c>
      <c r="D177" s="48"/>
      <c r="E177" s="143" t="s">
        <v>223</v>
      </c>
      <c r="F177" s="144"/>
      <c r="G177" s="48"/>
      <c r="H177" s="423" t="s">
        <v>136</v>
      </c>
      <c r="I177" s="424"/>
      <c r="J177" s="95"/>
    </row>
    <row r="178" spans="1:11" s="5" customFormat="1" ht="17.45" customHeight="1" x14ac:dyDescent="0.25">
      <c r="A178" s="103" t="s">
        <v>69</v>
      </c>
      <c r="B178" s="48"/>
      <c r="C178" s="103" t="s">
        <v>202</v>
      </c>
      <c r="D178" s="48"/>
      <c r="E178" s="469" t="s">
        <v>92</v>
      </c>
      <c r="F178" s="469"/>
      <c r="G178" s="48"/>
      <c r="H178" s="423" t="s">
        <v>137</v>
      </c>
      <c r="I178" s="424"/>
      <c r="J178" s="95"/>
    </row>
    <row r="179" spans="1:11" s="5" customFormat="1" ht="17.45" customHeight="1" x14ac:dyDescent="0.25">
      <c r="A179" s="103" t="s">
        <v>135</v>
      </c>
      <c r="B179" s="48"/>
      <c r="C179" s="103" t="s">
        <v>203</v>
      </c>
      <c r="D179" s="48"/>
      <c r="E179" s="469" t="s">
        <v>264</v>
      </c>
      <c r="F179" s="469"/>
      <c r="G179" s="48"/>
      <c r="H179" s="423" t="s">
        <v>138</v>
      </c>
      <c r="I179" s="424"/>
      <c r="J179" s="95"/>
    </row>
    <row r="180" spans="1:11" s="5" customFormat="1" ht="17.45" customHeight="1" x14ac:dyDescent="0.25">
      <c r="A180" s="100" t="s">
        <v>258</v>
      </c>
      <c r="B180" s="48"/>
      <c r="C180" s="103" t="s">
        <v>204</v>
      </c>
      <c r="D180" s="48"/>
      <c r="E180" s="203" t="s">
        <v>257</v>
      </c>
      <c r="F180" s="204"/>
      <c r="G180" s="48"/>
      <c r="H180" s="423" t="s">
        <v>139</v>
      </c>
      <c r="I180" s="424"/>
      <c r="J180" s="95"/>
    </row>
    <row r="181" spans="1:11" s="5" customFormat="1" ht="18" customHeight="1" x14ac:dyDescent="0.25">
      <c r="A181" s="100" t="s">
        <v>312</v>
      </c>
      <c r="B181" s="48"/>
      <c r="C181" s="287"/>
      <c r="D181" s="288"/>
      <c r="E181" s="288"/>
      <c r="F181" s="288"/>
      <c r="G181" s="288"/>
      <c r="H181" s="288"/>
      <c r="I181" s="288"/>
      <c r="J181" s="288"/>
      <c r="K181" s="55"/>
    </row>
    <row r="182" spans="1:11" s="5" customFormat="1" ht="6" customHeight="1" x14ac:dyDescent="0.25">
      <c r="A182" s="1"/>
      <c r="B182" s="4"/>
      <c r="C182" s="4"/>
      <c r="D182" s="4"/>
      <c r="E182" s="4"/>
      <c r="F182" s="4"/>
      <c r="G182" s="4"/>
      <c r="H182" s="12"/>
      <c r="I182" s="98"/>
      <c r="J182" s="12"/>
    </row>
    <row r="183" spans="1:11" s="5" customFormat="1" ht="21" x14ac:dyDescent="0.35">
      <c r="A183" s="425" t="s">
        <v>48</v>
      </c>
      <c r="B183" s="426"/>
      <c r="C183" s="426"/>
      <c r="D183" s="426"/>
      <c r="E183" s="426"/>
      <c r="F183" s="427"/>
      <c r="G183" s="428" t="s">
        <v>14</v>
      </c>
      <c r="H183" s="428"/>
      <c r="I183" s="428"/>
      <c r="J183" s="428"/>
    </row>
    <row r="184" spans="1:11" s="5" customFormat="1" ht="15.75" x14ac:dyDescent="0.25">
      <c r="A184" s="46" t="s">
        <v>1</v>
      </c>
      <c r="B184" s="46" t="s">
        <v>2</v>
      </c>
      <c r="C184" s="429" t="s">
        <v>3</v>
      </c>
      <c r="D184" s="430"/>
      <c r="E184" s="46" t="s">
        <v>12</v>
      </c>
      <c r="F184" s="45" t="s">
        <v>13</v>
      </c>
      <c r="G184" s="46" t="s">
        <v>15</v>
      </c>
      <c r="H184" s="46" t="s">
        <v>16</v>
      </c>
      <c r="I184" s="99" t="s">
        <v>16</v>
      </c>
      <c r="J184" s="46" t="s">
        <v>110</v>
      </c>
    </row>
    <row r="185" spans="1:11" s="5" customFormat="1" ht="15.75" customHeight="1" x14ac:dyDescent="0.25">
      <c r="A185" s="435" t="s">
        <v>51</v>
      </c>
      <c r="B185" s="435" t="s">
        <v>78</v>
      </c>
      <c r="C185" s="145" t="s">
        <v>160</v>
      </c>
      <c r="D185" s="147"/>
      <c r="E185" s="44"/>
      <c r="F185" s="28">
        <f>IF(G180="Yes","",(IF(G179="",0.8,(IF(AND(E185="",G179="Yes"),0.9,(IF(AND(E185="",G179="No"),0.8,IF(E185&gt;=80,0,IF(E185&lt;=40,1,IF(E185&gt;=68,ROUND(E185*'Reference Standards'!$B$4+'Reference Standards'!$B$5,2),ROUND(E185*'Reference Standards'!$C$4+'Reference Standards'!$C$5,2)))))))))))</f>
        <v>0.8</v>
      </c>
      <c r="G185" s="441">
        <f>IFERROR(AVERAGE(F185:F187),"")</f>
        <v>0.8</v>
      </c>
      <c r="H185" s="441">
        <f>IFERROR(ROUND(AVERAGE(G185:G187),2),"")</f>
        <v>0.8</v>
      </c>
      <c r="I185" s="444" t="str">
        <f>IF(H185="","",IF(H185&gt;0.69,"Functioning",IF(H185&gt;0.29,"Functioning At Risk",IF(H185&gt;-1,"Not Functioning"))))</f>
        <v>Functioning</v>
      </c>
      <c r="J185" s="445">
        <f>IF(AND(H185="",H188="",H190="",H204="",H207=""),"",ROUND((IF(H185="",0,H185)*0.2)+(IF(H188="",0,H188)*0.2)+(IF(H190="",0,H190)*0.2)+(IF(H204="",0,H204)*0.2)+(IF(H207="",0,H207)*0.2),2))</f>
        <v>0.8</v>
      </c>
    </row>
    <row r="186" spans="1:11" s="5" customFormat="1" ht="15.75" customHeight="1" x14ac:dyDescent="0.25">
      <c r="A186" s="436"/>
      <c r="B186" s="436"/>
      <c r="C186" s="146" t="s">
        <v>162</v>
      </c>
      <c r="D186" s="148"/>
      <c r="E186" s="49"/>
      <c r="F186" s="206" t="str">
        <f>IF(G180="No","",IF(E186="","",  IF(E186&gt;0.95,0,IF(E186&lt;=0.02,1,ROUND(IF(E186&gt;0.26,'Reference Standards'!$B$10*E186+'Reference Standards'!$B$11, IF(E186&lt;0.05, 'Reference Standards'!$D$10*E186+'Reference Standards'!$D$11, 'Reference Standards'!$C$10*E186+'Reference Standards'!$C$11)),2))) ))</f>
        <v/>
      </c>
      <c r="G186" s="442"/>
      <c r="H186" s="442"/>
      <c r="I186" s="444"/>
      <c r="J186" s="445"/>
    </row>
    <row r="187" spans="1:11" s="5" customFormat="1" ht="15.75" x14ac:dyDescent="0.25">
      <c r="A187" s="436"/>
      <c r="B187" s="470"/>
      <c r="C187" s="149" t="s">
        <v>164</v>
      </c>
      <c r="D187" s="150"/>
      <c r="E187" s="49"/>
      <c r="F187" s="205">
        <f>IF(G180="Yes","",(IF(G179="",0.8,(IF(AND(E187="",G179="Yes"),0.9,(IF(AND(E187="",G179="No"),0.8,IF(E187&gt;3.22,0,IF(E187&lt;0,"",ROUND('Reference Standards'!$B$15*E187+'Reference Standards'!$B$16,2))))))))))</f>
        <v>0.8</v>
      </c>
      <c r="G187" s="443"/>
      <c r="H187" s="443"/>
      <c r="I187" s="444"/>
      <c r="J187" s="445"/>
    </row>
    <row r="188" spans="1:11" s="5" customFormat="1" ht="15.75" x14ac:dyDescent="0.25">
      <c r="A188" s="451" t="s">
        <v>4</v>
      </c>
      <c r="B188" s="453" t="s">
        <v>5</v>
      </c>
      <c r="C188" s="17" t="s">
        <v>6</v>
      </c>
      <c r="D188" s="17"/>
      <c r="E188" s="44"/>
      <c r="F188" s="91">
        <f>IF(G179="",0.8,(IF(AND(E188="",G179="Yes"),0.9,(IF(AND(E188="",G179="No"),0.8,ROUND(IF(E188&gt;1.6,0,IF(E188&lt;=1,1,E188^2*'Reference Standards'!$F$2+E188*'Reference Standards'!$F$3+'Reference Standards'!$F$4)),2))))))</f>
        <v>0.8</v>
      </c>
      <c r="G188" s="454">
        <f>IFERROR(AVERAGE(F188:F189),"")</f>
        <v>0.8</v>
      </c>
      <c r="H188" s="455">
        <f>IFERROR(ROUND(AVERAGE(G188),2),"")</f>
        <v>0.8</v>
      </c>
      <c r="I188" s="457" t="str">
        <f>IF(H188="","",IF(H188&gt;0.69,"Functioning",IF(H188&gt;0.29,"Functioning At Risk",IF(H188&gt;-1,"Not Functioning"))))</f>
        <v>Functioning</v>
      </c>
      <c r="J188" s="445"/>
    </row>
    <row r="189" spans="1:11" s="5" customFormat="1" ht="15.75" x14ac:dyDescent="0.25">
      <c r="A189" s="452"/>
      <c r="B189" s="453"/>
      <c r="C189" s="17" t="s">
        <v>7</v>
      </c>
      <c r="D189" s="17"/>
      <c r="E189" s="50"/>
      <c r="F189" s="91">
        <f>IF(B181="Yes","",IF(G179="",0.8,(IF(AND(E189="",G179="Yes"),0.9,(IF(AND(E189="",G179="No"),0.8,(IF(OR(B179="A",B179="B",B179="Bc",B179="Ba"),IF(E189&lt;1.2,0,IF(E189&gt;=2.2,1,ROUND(IF(E189&lt;1.4,E189*'Reference Standards'!$F$13+'Reference Standards'!$F$14,E189*'Reference Standards'!$G$13+'Reference Standards'!$G$14),2))),IF(OR(B179="C",B179="Cb",B179="E"),IF(E189&lt;2,0,IF(E189&gt;=5,1,ROUND(IF(E189&lt;2.4,E189*'Reference Standards'!$G$8+'Reference Standards'!$G$9,E189*'Reference Standards'!$F$8+'Reference Standards'!$F$9),2))))))))))))</f>
        <v>0.8</v>
      </c>
      <c r="G189" s="454"/>
      <c r="H189" s="456"/>
      <c r="I189" s="458"/>
      <c r="J189" s="445"/>
    </row>
    <row r="190" spans="1:11" s="5" customFormat="1" ht="15.75" customHeight="1" x14ac:dyDescent="0.25">
      <c r="A190" s="448" t="s">
        <v>21</v>
      </c>
      <c r="B190" s="459" t="s">
        <v>22</v>
      </c>
      <c r="C190" s="21" t="s">
        <v>103</v>
      </c>
      <c r="D190" s="69"/>
      <c r="E190" s="44"/>
      <c r="F190" s="207" t="str">
        <f>IF(E190="","",IF(E190&gt;=660,1,IF(E190&lt;=430,ROUND('Reference Standards'!$I$4*E190+'Reference Standards'!$I$5,2),ROUND('Reference Standards'!$J$4*E190+'Reference Standards'!$J$5,2))))</f>
        <v/>
      </c>
      <c r="G190" s="431">
        <f>IFERROR(AVERAGE(F190:F191),"")</f>
        <v>0.8</v>
      </c>
      <c r="H190" s="466">
        <f>IFERROR(ROUND(AVERAGE(G190:G203),2),"")</f>
        <v>0.8</v>
      </c>
      <c r="I190" s="468" t="str">
        <f>IF(H190="","",IF(H190&gt;0.69,"Functioning",IF(H190&gt;0.29,"Functioning At Risk",IF(H190&gt;-1,"Not Functioning"))))</f>
        <v>Functioning</v>
      </c>
      <c r="J190" s="445"/>
    </row>
    <row r="191" spans="1:11" s="5" customFormat="1" ht="15.75" x14ac:dyDescent="0.25">
      <c r="A191" s="446"/>
      <c r="B191" s="460"/>
      <c r="C191" s="24" t="s">
        <v>99</v>
      </c>
      <c r="D191" s="70"/>
      <c r="E191" s="50"/>
      <c r="F191" s="93">
        <f>IF(ISNUMBER(E190),"",IF(G179="",0.8,(IF(AND(E191="",G179="Yes"),0.9,(IF(AND(E191="",G179="No"),0.8,IF(E191&gt;=28,1,ROUND(IF(E191&lt;=13,'Reference Standards'!$I$9*E191,'Reference Standards'!$J$9*E191+'Reference Standards'!$J$10),2))))))))</f>
        <v>0.8</v>
      </c>
      <c r="G191" s="434"/>
      <c r="H191" s="466"/>
      <c r="I191" s="468"/>
      <c r="J191" s="445"/>
    </row>
    <row r="192" spans="1:11" s="5" customFormat="1" ht="15.75" x14ac:dyDescent="0.25">
      <c r="A192" s="446"/>
      <c r="B192" s="446"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31">
        <f>IFERROR(AVERAGE(F192:F194),"")</f>
        <v>0.80000000000000016</v>
      </c>
      <c r="H192" s="467"/>
      <c r="I192" s="468"/>
      <c r="J192" s="445"/>
    </row>
    <row r="193" spans="1:10" s="5" customFormat="1" ht="15.75" x14ac:dyDescent="0.25">
      <c r="A193" s="446"/>
      <c r="B193" s="446"/>
      <c r="C193" s="20" t="s">
        <v>57</v>
      </c>
      <c r="D193" s="151"/>
      <c r="E193" s="221"/>
      <c r="F193" s="29">
        <f>IF(G179="",0.8,(IF(AND(E193="",G179="Yes"),0.9,(IF(AND(E193="",G179="No"),0.8,ROUND(IF(E193&gt;=75,0,IF(E193&lt;=5,1,IF(E193&gt;10,E193*'Reference Standards'!$I$14+'Reference Standards'!$I$15,'Reference Standards'!$J$14*E193+'Reference Standards'!$J$15))),2))))))</f>
        <v>0.8</v>
      </c>
      <c r="G193" s="432"/>
      <c r="H193" s="467"/>
      <c r="I193" s="468"/>
      <c r="J193" s="445"/>
    </row>
    <row r="194" spans="1:10" s="5" customFormat="1" ht="15.75" x14ac:dyDescent="0.25">
      <c r="A194" s="446"/>
      <c r="B194" s="447"/>
      <c r="C194" s="20" t="s">
        <v>125</v>
      </c>
      <c r="D194" s="20"/>
      <c r="E194" s="50"/>
      <c r="F194" s="93">
        <f>IF(G179="",0.8,(IF(AND(E194="",G179="Yes"),0.9,(IF(AND(E194="",G179="No"),0.8,IF(E194&gt;=50,0,ROUND(E194*'Reference Standards'!$I$18+'Reference Standards'!$I$19,2)))))))</f>
        <v>0.8</v>
      </c>
      <c r="G194" s="434"/>
      <c r="H194" s="467"/>
      <c r="I194" s="468"/>
      <c r="J194" s="445"/>
    </row>
    <row r="195" spans="1:10" s="5" customFormat="1" ht="15.75" x14ac:dyDescent="0.25">
      <c r="A195" s="446"/>
      <c r="B195" s="18" t="s">
        <v>70</v>
      </c>
      <c r="C195" s="26" t="s">
        <v>80</v>
      </c>
      <c r="D195" s="68"/>
      <c r="E195" s="50"/>
      <c r="F195" s="27" t="str">
        <f>IF(E195="","",IF(E195&gt;0.1,1,IF(E195&lt;=0.01,0,ROUND(E195*'Reference Standards'!$I$22+'Reference Standards'!$I$23,2))))</f>
        <v/>
      </c>
      <c r="G195" s="27" t="str">
        <f>IFERROR(AVERAGE(F195),"")</f>
        <v/>
      </c>
      <c r="H195" s="467"/>
      <c r="I195" s="468"/>
      <c r="J195" s="445"/>
    </row>
    <row r="196" spans="1:10" s="5" customFormat="1" ht="15.75" x14ac:dyDescent="0.25">
      <c r="A196" s="446"/>
      <c r="B196" s="448" t="s">
        <v>45</v>
      </c>
      <c r="C196" s="25" t="s">
        <v>46</v>
      </c>
      <c r="D196" s="25"/>
      <c r="E196" s="53"/>
      <c r="F196" s="208">
        <f>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49">
        <f>IFERROR(AVERAGE(F196:F199),"")</f>
        <v>0.80000000000000016</v>
      </c>
      <c r="H196" s="467"/>
      <c r="I196" s="468"/>
      <c r="J196" s="445"/>
    </row>
    <row r="197" spans="1:10" s="5" customFormat="1" ht="15.75" x14ac:dyDescent="0.25">
      <c r="A197" s="446"/>
      <c r="B197" s="446"/>
      <c r="C197" s="19" t="s">
        <v>47</v>
      </c>
      <c r="D197" s="19"/>
      <c r="E197" s="52"/>
      <c r="F197" s="29">
        <f>IF(G179="",0.8,(IF(AND(E197="",G179="Yes"),0.9,(IF(AND(E197="",G179="No"),0.8,ROUND(  IF(E197&lt;=1.1,0, IF(E197&gt;=3,1, IF(E197&lt;2, E197^2*'Reference Standards'!$I$42+  E197*'Reference Standards'!$I$43 + 'Reference Standards'!$I$44,      E197*'Reference Standards'!$J$43+'Reference Standards'!$J$44))),2))))))</f>
        <v>0.8</v>
      </c>
      <c r="G197" s="433"/>
      <c r="H197" s="467"/>
      <c r="I197" s="468"/>
      <c r="J197" s="445"/>
    </row>
    <row r="198" spans="1:10" s="5" customFormat="1" ht="15.75" x14ac:dyDescent="0.25">
      <c r="A198" s="446"/>
      <c r="B198" s="446"/>
      <c r="C198" s="19" t="s">
        <v>104</v>
      </c>
      <c r="D198" s="19"/>
      <c r="E198" s="52"/>
      <c r="F198" s="236">
        <f>IF(G179="",0.8,(IF(AND(E198="",G179="Yes"),0.9,(IF(AND(E198="",G179="No"),0.8,IF(OR(B179="A",LEFT(B179,1)="B"),IF(OR(E198&lt;=20,E198&gt;=90),0,IF(AND(E198&gt;=50,E198&lt;=60),1,IF(E198&lt;50,ROUND(E198*'Reference Standards'!$I$48+'Reference Standards'!$I$49,2),ROUND(E198*'Reference Standards'!$J$48+'Reference Standards'!$J$49,2)))),IF(OR(LEFT(B179)="C",B179="E"),IF(OR(E198&lt;=20,E198&gt;=85),0,IF(AND(E198&lt;=65,E198&gt;=45),1,IF(E198&lt;45,ROUND(E198*'Reference Standards'!$I$53+'Reference Standards'!$I$54,2),ROUND(E198*'Reference Standards'!$J$53+'Reference Standards'!$J$54,2)))))))))))</f>
        <v>0.8</v>
      </c>
      <c r="G198" s="433"/>
      <c r="H198" s="467"/>
      <c r="I198" s="468"/>
      <c r="J198" s="445"/>
    </row>
    <row r="199" spans="1:10" s="5" customFormat="1" ht="15.75" x14ac:dyDescent="0.25">
      <c r="A199" s="446"/>
      <c r="B199" s="447"/>
      <c r="C199" s="23" t="s">
        <v>88</v>
      </c>
      <c r="D199" s="19"/>
      <c r="E199" s="54"/>
      <c r="F199" s="237" t="str">
        <f>IF(E199="","",IF(E199&gt;=1.6,0,IF(E199&lt;=1,1,ROUND('Reference Standards'!$I$57*E199^3+'Reference Standards'!$I$58*E199^2+'Reference Standards'!$I$59*E199+'Reference Standards'!$I$60,2))))</f>
        <v/>
      </c>
      <c r="G199" s="450"/>
      <c r="H199" s="467"/>
      <c r="I199" s="468"/>
      <c r="J199" s="445"/>
    </row>
    <row r="200" spans="1:10" s="5" customFormat="1" ht="15.75" x14ac:dyDescent="0.25">
      <c r="A200" s="446"/>
      <c r="B200" s="448" t="s">
        <v>44</v>
      </c>
      <c r="C200" s="21" t="s">
        <v>180</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31">
        <f>IFERROR(AVERAGE(F200:F203),"")</f>
        <v>0.80000000000000016</v>
      </c>
      <c r="H200" s="467"/>
      <c r="I200" s="468"/>
      <c r="J200" s="445"/>
    </row>
    <row r="201" spans="1:10" s="5" customFormat="1" ht="15.75" x14ac:dyDescent="0.25">
      <c r="A201" s="446"/>
      <c r="B201" s="446"/>
      <c r="C201" s="23" t="s">
        <v>181</v>
      </c>
      <c r="D201" s="151"/>
      <c r="E201" s="222"/>
      <c r="F201" s="29">
        <f>IF(G179="",0.8,(IF(AND(E201="",G179="Yes"),0.9,(IF(AND(E201="",G179="No"),0.8,IF(B180="Yes",IF(E201&lt;=50,0,IF(E201&gt;=80,1,ROUND('Reference Standards'!$I$69*E201+'Reference Standards'!$I$70,2))),IF(B180="No",IF(E201&gt;=80,0,IF(E201&lt;=50,1,ROUND(E201*'Reference Standards'!$J$69+'Reference Standards'!$J$70,2))))))))))</f>
        <v>0.8</v>
      </c>
      <c r="G201" s="432"/>
      <c r="H201" s="467"/>
      <c r="I201" s="468"/>
      <c r="J201" s="445"/>
    </row>
    <row r="202" spans="1:10" s="5" customFormat="1" ht="15.75" x14ac:dyDescent="0.25">
      <c r="A202" s="446"/>
      <c r="B202" s="446"/>
      <c r="C202" s="23" t="s">
        <v>182</v>
      </c>
      <c r="D202" s="151"/>
      <c r="E202" s="222"/>
      <c r="F202" s="29">
        <f>IF(G179="",0.8,(IF(AND(E202="",G179="Yes"),0.9,(IF(AND(E202="",G179="No"),0.8,IF(E202&lt;=50,0,IF(E202&gt;=80,1, ROUND(E202*'Reference Standards'!$I$73+'Reference Standards'!$I$74,2))))))))</f>
        <v>0.8</v>
      </c>
      <c r="G202" s="433"/>
      <c r="H202" s="467"/>
      <c r="I202" s="468"/>
      <c r="J202" s="445"/>
    </row>
    <row r="203" spans="1:10" s="5" customFormat="1" ht="15.75" x14ac:dyDescent="0.25">
      <c r="A203" s="446"/>
      <c r="B203" s="447"/>
      <c r="C203" s="461" t="s">
        <v>272</v>
      </c>
      <c r="D203" s="462"/>
      <c r="E203" s="16"/>
      <c r="F203" s="93" t="str">
        <f>IF(OR(B180="",B180="No"),"",IF(AND(E203="",B180="Yes",G179="Yes"),0.9,IF(OR(G179="No",G179=""),0.8,IF(E203&lt;=9,0,IF(E203&gt;=14,1,ROUND('Reference Standards'!$I$77*E203+'Reference Standards'!$I$78,2))))))</f>
        <v/>
      </c>
      <c r="G203" s="434"/>
      <c r="H203" s="467"/>
      <c r="I203" s="468"/>
      <c r="J203" s="445"/>
    </row>
    <row r="204" spans="1:10" s="5" customFormat="1" ht="15.75" customHeight="1" x14ac:dyDescent="0.25">
      <c r="A204" s="437" t="s">
        <v>49</v>
      </c>
      <c r="B204" s="152" t="s">
        <v>167</v>
      </c>
      <c r="C204" s="153" t="s">
        <v>174</v>
      </c>
      <c r="D204" s="155"/>
      <c r="E204" s="95"/>
      <c r="F204" s="160">
        <f>IF(G179="",0.8,(IF(AND(E204="",G179="Yes"),0.9,(IF(AND(E204="",G179="No"),0.8,IF(E204&gt;=25,0,IF(E204&lt;=10,1,ROUND(IF(E204&gt;18,'Reference Standards'!$L$4*E204+'Reference Standards'!$L$5,IF(E204&lt;12,'Reference Standards'!$N$4*E204+'Reference Standards'!$N$5,'Reference Standards'!$M$4*E204+'Reference Standards'!$M$5)),2))))))))</f>
        <v>0.8</v>
      </c>
      <c r="G204" s="158">
        <f>IFERROR(AVERAGE(F204),"")</f>
        <v>0.8</v>
      </c>
      <c r="H204" s="439">
        <f>IFERROR(ROUND(AVERAGE(G204:G206),2),"")</f>
        <v>0.8</v>
      </c>
      <c r="I204" s="463" t="str">
        <f>IF(H204="","",IF(H204&gt;0.69,"Functioning",IF(H204&gt;0.29,"Functioning At Risk",IF(H204&gt;-1,"Not Functioning"))))</f>
        <v>Functioning</v>
      </c>
      <c r="J204" s="445"/>
    </row>
    <row r="205" spans="1:10" s="5" customFormat="1" ht="15.75" x14ac:dyDescent="0.25">
      <c r="A205" s="438"/>
      <c r="B205" s="154" t="s">
        <v>168</v>
      </c>
      <c r="C205" s="153" t="s">
        <v>175</v>
      </c>
      <c r="D205" s="156"/>
      <c r="E205" s="49"/>
      <c r="F205" s="209">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9">
        <f>IFERROR(AVERAGE(F205),"")</f>
        <v>0.8</v>
      </c>
      <c r="H205" s="440"/>
      <c r="I205" s="464"/>
      <c r="J205" s="445"/>
    </row>
    <row r="206" spans="1:10" s="5" customFormat="1" ht="15.75" x14ac:dyDescent="0.25">
      <c r="A206" s="438"/>
      <c r="B206" s="152" t="s">
        <v>170</v>
      </c>
      <c r="C206" s="153" t="s">
        <v>176</v>
      </c>
      <c r="D206" s="157"/>
      <c r="E206" s="95"/>
      <c r="F206" s="160">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60">
        <f>IFERROR(AVERAGE(F206),"")</f>
        <v>0.8</v>
      </c>
      <c r="H206" s="440"/>
      <c r="I206" s="464"/>
      <c r="J206" s="445"/>
    </row>
    <row r="207" spans="1:10" s="5" customFormat="1" ht="15.75" x14ac:dyDescent="0.25">
      <c r="A207" s="471" t="s">
        <v>50</v>
      </c>
      <c r="B207" s="214" t="s">
        <v>105</v>
      </c>
      <c r="C207" s="40" t="s">
        <v>177</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5">
        <f>IFERROR(AVERAGE(F207),"")</f>
        <v>0.8</v>
      </c>
      <c r="H207" s="465">
        <f>IFERROR(ROUND(AVERAGE(G207:G208),2),"")</f>
        <v>0.8</v>
      </c>
      <c r="I207" s="444" t="str">
        <f>IF(H207="","",IF(H207&gt;0.69,"Functioning",IF(H207&gt;0.29,"Functioning At Risk",IF(H207&gt;-1,"Not Functioning"))))</f>
        <v>Functioning</v>
      </c>
      <c r="J207" s="445"/>
    </row>
    <row r="208" spans="1:10" s="5" customFormat="1" ht="15.75" x14ac:dyDescent="0.25">
      <c r="A208" s="472"/>
      <c r="B208" s="216" t="s">
        <v>54</v>
      </c>
      <c r="C208" s="161" t="s">
        <v>178</v>
      </c>
      <c r="D208" s="162"/>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5">
        <f>IFERROR(AVERAGE(F208),"")</f>
        <v>0.8</v>
      </c>
      <c r="H208" s="465"/>
      <c r="I208" s="444"/>
      <c r="J208" s="445"/>
    </row>
    <row r="209" spans="1:11" s="5" customFormat="1" ht="7.9" customHeight="1" x14ac:dyDescent="0.25">
      <c r="I209" s="96"/>
      <c r="J209" s="4"/>
      <c r="K209" s="11"/>
    </row>
    <row r="210" spans="1:11" s="5" customFormat="1" ht="7.9" customHeight="1" x14ac:dyDescent="0.25">
      <c r="I210" s="96"/>
      <c r="K210" s="11"/>
    </row>
    <row r="211" spans="1:11" s="5" customFormat="1" ht="21" customHeight="1" x14ac:dyDescent="0.25">
      <c r="A211" s="420" t="s">
        <v>293</v>
      </c>
      <c r="B211" s="421"/>
      <c r="C211" s="421"/>
      <c r="D211" s="421"/>
      <c r="E211" s="421"/>
      <c r="F211" s="421"/>
      <c r="G211" s="421"/>
      <c r="H211" s="421"/>
      <c r="I211" s="421"/>
      <c r="J211" s="422"/>
    </row>
    <row r="212" spans="1:11" s="5" customFormat="1" ht="17.45" customHeight="1" x14ac:dyDescent="0.25">
      <c r="A212" s="103" t="s">
        <v>68</v>
      </c>
      <c r="B212" s="95"/>
      <c r="C212" s="103" t="s">
        <v>192</v>
      </c>
      <c r="D212" s="48"/>
      <c r="E212" s="143" t="s">
        <v>223</v>
      </c>
      <c r="F212" s="144"/>
      <c r="G212" s="48"/>
      <c r="H212" s="423" t="s">
        <v>136</v>
      </c>
      <c r="I212" s="424"/>
      <c r="J212" s="95"/>
    </row>
    <row r="213" spans="1:11" s="5" customFormat="1" ht="17.45" customHeight="1" x14ac:dyDescent="0.25">
      <c r="A213" s="103" t="s">
        <v>69</v>
      </c>
      <c r="B213" s="48"/>
      <c r="C213" s="103" t="s">
        <v>202</v>
      </c>
      <c r="D213" s="48"/>
      <c r="E213" s="469" t="s">
        <v>92</v>
      </c>
      <c r="F213" s="469"/>
      <c r="G213" s="48"/>
      <c r="H213" s="423" t="s">
        <v>137</v>
      </c>
      <c r="I213" s="424"/>
      <c r="J213" s="95"/>
    </row>
    <row r="214" spans="1:11" s="5" customFormat="1" ht="17.45" customHeight="1" x14ac:dyDescent="0.25">
      <c r="A214" s="103" t="s">
        <v>135</v>
      </c>
      <c r="B214" s="48"/>
      <c r="C214" s="103" t="s">
        <v>203</v>
      </c>
      <c r="D214" s="48"/>
      <c r="E214" s="469" t="s">
        <v>264</v>
      </c>
      <c r="F214" s="469"/>
      <c r="G214" s="48"/>
      <c r="H214" s="423" t="s">
        <v>138</v>
      </c>
      <c r="I214" s="424"/>
      <c r="J214" s="95"/>
    </row>
    <row r="215" spans="1:11" s="5" customFormat="1" ht="17.45" customHeight="1" x14ac:dyDescent="0.25">
      <c r="A215" s="100" t="s">
        <v>258</v>
      </c>
      <c r="B215" s="48"/>
      <c r="C215" s="103" t="s">
        <v>204</v>
      </c>
      <c r="D215" s="48"/>
      <c r="E215" s="203" t="s">
        <v>257</v>
      </c>
      <c r="F215" s="204"/>
      <c r="G215" s="48"/>
      <c r="H215" s="423" t="s">
        <v>139</v>
      </c>
      <c r="I215" s="424"/>
      <c r="J215" s="95"/>
    </row>
    <row r="216" spans="1:11" s="5" customFormat="1" ht="18" customHeight="1" x14ac:dyDescent="0.25">
      <c r="A216" s="100" t="s">
        <v>312</v>
      </c>
      <c r="B216" s="48"/>
      <c r="C216" s="287"/>
      <c r="D216" s="288"/>
      <c r="E216" s="288"/>
      <c r="F216" s="288"/>
      <c r="G216" s="288"/>
      <c r="H216" s="288"/>
      <c r="I216" s="288"/>
      <c r="J216" s="288"/>
      <c r="K216" s="55"/>
    </row>
    <row r="217" spans="1:11" s="5" customFormat="1" ht="6.6" customHeight="1" x14ac:dyDescent="0.25">
      <c r="A217" s="1"/>
      <c r="B217" s="4"/>
      <c r="C217" s="4"/>
      <c r="D217" s="4"/>
      <c r="E217" s="4"/>
      <c r="F217" s="4"/>
      <c r="G217" s="4"/>
      <c r="H217" s="12"/>
      <c r="I217" s="98"/>
      <c r="J217" s="12"/>
    </row>
    <row r="218" spans="1:11" s="5" customFormat="1" ht="21" x14ac:dyDescent="0.35">
      <c r="A218" s="425" t="s">
        <v>48</v>
      </c>
      <c r="B218" s="426"/>
      <c r="C218" s="426"/>
      <c r="D218" s="426"/>
      <c r="E218" s="426"/>
      <c r="F218" s="427"/>
      <c r="G218" s="428" t="s">
        <v>14</v>
      </c>
      <c r="H218" s="428"/>
      <c r="I218" s="428"/>
      <c r="J218" s="428"/>
    </row>
    <row r="219" spans="1:11" s="5" customFormat="1" ht="15.75" x14ac:dyDescent="0.25">
      <c r="A219" s="46" t="s">
        <v>1</v>
      </c>
      <c r="B219" s="46" t="s">
        <v>2</v>
      </c>
      <c r="C219" s="429" t="s">
        <v>3</v>
      </c>
      <c r="D219" s="430"/>
      <c r="E219" s="46" t="s">
        <v>12</v>
      </c>
      <c r="F219" s="45" t="s">
        <v>13</v>
      </c>
      <c r="G219" s="46" t="s">
        <v>15</v>
      </c>
      <c r="H219" s="46" t="s">
        <v>16</v>
      </c>
      <c r="I219" s="99" t="s">
        <v>16</v>
      </c>
      <c r="J219" s="46" t="s">
        <v>110</v>
      </c>
    </row>
    <row r="220" spans="1:11" s="5" customFormat="1" ht="15.75" customHeight="1" x14ac:dyDescent="0.25">
      <c r="A220" s="435" t="s">
        <v>51</v>
      </c>
      <c r="B220" s="435" t="s">
        <v>78</v>
      </c>
      <c r="C220" s="145" t="s">
        <v>160</v>
      </c>
      <c r="D220" s="147"/>
      <c r="E220" s="44"/>
      <c r="F220" s="28">
        <f>IF(G215="Yes","",(IF(G214="",0.8,(IF(AND(E220="",G214="Yes"),0.9,(IF(AND(E220="",G214="No"),0.8,IF(E220&gt;=80,0,IF(E220&lt;=40,1,IF(E220&gt;=68,ROUND(E220*'Reference Standards'!$B$4+'Reference Standards'!$B$5,2),ROUND(E220*'Reference Standards'!$C$4+'Reference Standards'!$C$5,2)))))))))))</f>
        <v>0.8</v>
      </c>
      <c r="G220" s="441">
        <f>IFERROR(AVERAGE(F220:F222),"")</f>
        <v>0.8</v>
      </c>
      <c r="H220" s="441">
        <f>IFERROR(ROUND(AVERAGE(G220:G222),2),"")</f>
        <v>0.8</v>
      </c>
      <c r="I220" s="444" t="str">
        <f>IF(H220="","",IF(H220&gt;0.69,"Functioning",IF(H220&gt;0.29,"Functioning At Risk",IF(H220&gt;-1,"Not Functioning"))))</f>
        <v>Functioning</v>
      </c>
      <c r="J220" s="445">
        <f>IF(AND(H220="",H223="",H225="",H239="",H242=""),"",ROUND((IF(H220="",0,H220)*0.2)+(IF(H223="",0,H223)*0.2)+(IF(H225="",0,H225)*0.2)+(IF(H239="",0,H239)*0.2)+(IF(H242="",0,H242)*0.2),2))</f>
        <v>0.8</v>
      </c>
    </row>
    <row r="221" spans="1:11" s="5" customFormat="1" ht="15.75" customHeight="1" x14ac:dyDescent="0.25">
      <c r="A221" s="436"/>
      <c r="B221" s="436"/>
      <c r="C221" s="146" t="s">
        <v>162</v>
      </c>
      <c r="D221" s="148"/>
      <c r="E221" s="49"/>
      <c r="F221" s="206" t="str">
        <f>IF(G215="No","",IF(E221="","",  IF(E221&gt;0.95,0,IF(E221&lt;=0.02,1,ROUND(IF(E221&gt;0.26,'Reference Standards'!$B$10*E221+'Reference Standards'!$B$11, IF(E221&lt;0.05, 'Reference Standards'!$D$10*E221+'Reference Standards'!$D$11, 'Reference Standards'!$C$10*E221+'Reference Standards'!$C$11)),2))) ))</f>
        <v/>
      </c>
      <c r="G221" s="442"/>
      <c r="H221" s="442"/>
      <c r="I221" s="444"/>
      <c r="J221" s="445"/>
    </row>
    <row r="222" spans="1:11" s="5" customFormat="1" ht="15.75" x14ac:dyDescent="0.25">
      <c r="A222" s="436"/>
      <c r="B222" s="470"/>
      <c r="C222" s="149" t="s">
        <v>164</v>
      </c>
      <c r="D222" s="150"/>
      <c r="E222" s="49"/>
      <c r="F222" s="205">
        <f>IF(G215="Yes","",(IF(G214="",0.8,(IF(AND(E222="",G214="Yes"),0.9,(IF(AND(E222="",G214="No"),0.8,IF(E222&gt;3.22,0,IF(E222&lt;0,"",ROUND('Reference Standards'!$B$15*E222+'Reference Standards'!$B$16,2))))))))))</f>
        <v>0.8</v>
      </c>
      <c r="G222" s="443"/>
      <c r="H222" s="443"/>
      <c r="I222" s="444"/>
      <c r="J222" s="445"/>
    </row>
    <row r="223" spans="1:11" s="5" customFormat="1" ht="15.75" x14ac:dyDescent="0.25">
      <c r="A223" s="451" t="s">
        <v>4</v>
      </c>
      <c r="B223" s="453" t="s">
        <v>5</v>
      </c>
      <c r="C223" s="17" t="s">
        <v>6</v>
      </c>
      <c r="D223" s="17"/>
      <c r="E223" s="44"/>
      <c r="F223" s="91">
        <f>IF(G214="",0.8,(IF(AND(E223="",G214="Yes"),0.9,(IF(AND(E223="",G214="No"),0.8,ROUND(IF(E223&gt;1.6,0,IF(E223&lt;=1,1,E223^2*'Reference Standards'!$F$2+E223*'Reference Standards'!$F$3+'Reference Standards'!$F$4)),2))))))</f>
        <v>0.8</v>
      </c>
      <c r="G223" s="454">
        <f>IFERROR(AVERAGE(F223:F224),"")</f>
        <v>0.8</v>
      </c>
      <c r="H223" s="455">
        <f>IFERROR(ROUND(AVERAGE(G223),2),"")</f>
        <v>0.8</v>
      </c>
      <c r="I223" s="457" t="str">
        <f>IF(H223="","",IF(H223&gt;0.69,"Functioning",IF(H223&gt;0.29,"Functioning At Risk",IF(H223&gt;-1,"Not Functioning"))))</f>
        <v>Functioning</v>
      </c>
      <c r="J223" s="445"/>
    </row>
    <row r="224" spans="1:11" s="5" customFormat="1" ht="15.75" x14ac:dyDescent="0.25">
      <c r="A224" s="452"/>
      <c r="B224" s="453"/>
      <c r="C224" s="17" t="s">
        <v>7</v>
      </c>
      <c r="D224" s="17"/>
      <c r="E224" s="50"/>
      <c r="F224" s="91">
        <f>IF(B216="Yes","",IF(G214="",0.8,(IF(AND(E224="",G214="Yes"),0.9,(IF(AND(E224="",G214="No"),0.8,(IF(OR(B214="A",B214="B",B214="Bc",B214="Ba"),IF(E224&lt;1.2,0,IF(E224&gt;=2.2,1,ROUND(IF(E224&lt;1.4,E224*'Reference Standards'!$F$13+'Reference Standards'!$F$14,E224*'Reference Standards'!$G$13+'Reference Standards'!$G$14),2))),IF(OR(B214="C",B214="Cb",B214="E"),IF(E224&lt;2,0,IF(E224&gt;=5,1,ROUND(IF(E224&lt;2.4,E224*'Reference Standards'!$G$8+'Reference Standards'!$G$9,E224*'Reference Standards'!$F$8+'Reference Standards'!$F$9),2))))))))))))</f>
        <v>0.8</v>
      </c>
      <c r="G224" s="454"/>
      <c r="H224" s="456"/>
      <c r="I224" s="458"/>
      <c r="J224" s="445"/>
    </row>
    <row r="225" spans="1:10" s="5" customFormat="1" ht="15.75" x14ac:dyDescent="0.25">
      <c r="A225" s="448" t="s">
        <v>21</v>
      </c>
      <c r="B225" s="459" t="s">
        <v>22</v>
      </c>
      <c r="C225" s="21" t="s">
        <v>103</v>
      </c>
      <c r="D225" s="69"/>
      <c r="E225" s="44"/>
      <c r="F225" s="207" t="str">
        <f>IF(E225="","",IF(E225&gt;=660,1,IF(E225&lt;=430,ROUND('Reference Standards'!$I$4*E225+'Reference Standards'!$I$5,2),ROUND('Reference Standards'!$J$4*E225+'Reference Standards'!$J$5,2))))</f>
        <v/>
      </c>
      <c r="G225" s="431">
        <f>IFERROR(AVERAGE(F225:F226),"")</f>
        <v>0.8</v>
      </c>
      <c r="H225" s="466">
        <f>IFERROR(ROUND(AVERAGE(G225:G238),2),"")</f>
        <v>0.8</v>
      </c>
      <c r="I225" s="468" t="str">
        <f>IF(H225="","",IF(H225&gt;0.69,"Functioning",IF(H225&gt;0.29,"Functioning At Risk",IF(H225&gt;-1,"Not Functioning"))))</f>
        <v>Functioning</v>
      </c>
      <c r="J225" s="445"/>
    </row>
    <row r="226" spans="1:10" s="5" customFormat="1" ht="15.75" x14ac:dyDescent="0.25">
      <c r="A226" s="446"/>
      <c r="B226" s="460"/>
      <c r="C226" s="24" t="s">
        <v>99</v>
      </c>
      <c r="D226" s="70"/>
      <c r="E226" s="50"/>
      <c r="F226" s="93">
        <f>IF(ISNUMBER(E225),"",IF(G214="",0.8,(IF(AND(E226="",G214="Yes"),0.9,(IF(AND(E226="",G214="No"),0.8,IF(E226&gt;=28,1,ROUND(IF(E226&lt;=13,'Reference Standards'!$I$9*E226,'Reference Standards'!$J$9*E226+'Reference Standards'!$J$10),2))))))))</f>
        <v>0.8</v>
      </c>
      <c r="G226" s="434"/>
      <c r="H226" s="466"/>
      <c r="I226" s="468"/>
      <c r="J226" s="445"/>
    </row>
    <row r="227" spans="1:10" s="5" customFormat="1" ht="15.75" x14ac:dyDescent="0.25">
      <c r="A227" s="446"/>
      <c r="B227" s="446"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31">
        <f>IFERROR(AVERAGE(F227:F229),"")</f>
        <v>0.80000000000000016</v>
      </c>
      <c r="H227" s="467"/>
      <c r="I227" s="468"/>
      <c r="J227" s="445"/>
    </row>
    <row r="228" spans="1:10" s="5" customFormat="1" ht="15.75" x14ac:dyDescent="0.25">
      <c r="A228" s="446"/>
      <c r="B228" s="446"/>
      <c r="C228" s="20" t="s">
        <v>57</v>
      </c>
      <c r="D228" s="151"/>
      <c r="E228" s="221"/>
      <c r="F228" s="29">
        <f>IF(G214="",0.8,(IF(AND(E228="",G214="Yes"),0.9,(IF(AND(E228="",G214="No"),0.8,ROUND(IF(E228&gt;=75,0,IF(E228&lt;=5,1,IF(E228&gt;10,E228*'Reference Standards'!$I$14+'Reference Standards'!$I$15,'Reference Standards'!$J$14*E228+'Reference Standards'!$J$15))),2))))))</f>
        <v>0.8</v>
      </c>
      <c r="G228" s="432"/>
      <c r="H228" s="467"/>
      <c r="I228" s="468"/>
      <c r="J228" s="445"/>
    </row>
    <row r="229" spans="1:10" s="5" customFormat="1" ht="15.75" x14ac:dyDescent="0.25">
      <c r="A229" s="446"/>
      <c r="B229" s="447"/>
      <c r="C229" s="20" t="s">
        <v>125</v>
      </c>
      <c r="D229" s="20"/>
      <c r="E229" s="50"/>
      <c r="F229" s="93">
        <f>IF(G214="",0.8,(IF(AND(E229="",G214="Yes"),0.9,(IF(AND(E229="",G214="No"),0.8,IF(E229&gt;=50,0,ROUND(E229*'Reference Standards'!$I$18+'Reference Standards'!$I$19,2)))))))</f>
        <v>0.8</v>
      </c>
      <c r="G229" s="434"/>
      <c r="H229" s="467"/>
      <c r="I229" s="468"/>
      <c r="J229" s="445"/>
    </row>
    <row r="230" spans="1:10" s="5" customFormat="1" ht="15.75" x14ac:dyDescent="0.25">
      <c r="A230" s="446"/>
      <c r="B230" s="18" t="s">
        <v>70</v>
      </c>
      <c r="C230" s="26" t="s">
        <v>80</v>
      </c>
      <c r="D230" s="68"/>
      <c r="E230" s="50"/>
      <c r="F230" s="27" t="str">
        <f>IF(E230="","",IF(E230&gt;0.1,1,IF(E230&lt;=0.01,0,ROUND(E230*'Reference Standards'!$I$22+'Reference Standards'!$I$23,2))))</f>
        <v/>
      </c>
      <c r="G230" s="27" t="str">
        <f>IFERROR(AVERAGE(F230),"")</f>
        <v/>
      </c>
      <c r="H230" s="467"/>
      <c r="I230" s="468"/>
      <c r="J230" s="445"/>
    </row>
    <row r="231" spans="1:10" s="5" customFormat="1" ht="15.75" x14ac:dyDescent="0.25">
      <c r="A231" s="446"/>
      <c r="B231" s="448" t="s">
        <v>45</v>
      </c>
      <c r="C231" s="25" t="s">
        <v>46</v>
      </c>
      <c r="D231" s="25"/>
      <c r="E231" s="53"/>
      <c r="F231" s="208">
        <f>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49">
        <f>IFERROR(AVERAGE(F231:F234),"")</f>
        <v>0.80000000000000016</v>
      </c>
      <c r="H231" s="467"/>
      <c r="I231" s="468"/>
      <c r="J231" s="445"/>
    </row>
    <row r="232" spans="1:10" s="5" customFormat="1" ht="15.75" x14ac:dyDescent="0.25">
      <c r="A232" s="446"/>
      <c r="B232" s="446"/>
      <c r="C232" s="19" t="s">
        <v>47</v>
      </c>
      <c r="D232" s="19"/>
      <c r="E232" s="52"/>
      <c r="F232" s="29">
        <f>IF(G214="",0.8,(IF(AND(E232="",G214="Yes"),0.9,(IF(AND(E232="",G214="No"),0.8,ROUND(  IF(E232&lt;=1.1,0, IF(E232&gt;=3,1, IF(E232&lt;2, E232^2*'Reference Standards'!$I$42+  E232*'Reference Standards'!$I$43 + 'Reference Standards'!$I$44,      E232*'Reference Standards'!$J$43+'Reference Standards'!$J$44))),2))))))</f>
        <v>0.8</v>
      </c>
      <c r="G232" s="433"/>
      <c r="H232" s="467"/>
      <c r="I232" s="468"/>
      <c r="J232" s="445"/>
    </row>
    <row r="233" spans="1:10" s="5" customFormat="1" ht="15.75" x14ac:dyDescent="0.25">
      <c r="A233" s="446"/>
      <c r="B233" s="446"/>
      <c r="C233" s="19" t="s">
        <v>104</v>
      </c>
      <c r="D233" s="19"/>
      <c r="E233" s="52"/>
      <c r="F233" s="236">
        <f>IF(G214="",0.8,(IF(AND(E233="",G214="Yes"),0.9,(IF(AND(E233="",G214="No"),0.8,IF(OR(B214="A",LEFT(B214,1)="B"),IF(OR(E233&lt;=20,E233&gt;=90),0,IF(AND(E233&gt;=50,E233&lt;=60),1,IF(E233&lt;50,ROUND(E233*'Reference Standards'!$I$48+'Reference Standards'!$I$49,2),ROUND(E233*'Reference Standards'!$J$48+'Reference Standards'!$J$49,2)))),IF(OR(LEFT(B214)="C",B214="E"),IF(OR(E233&lt;=20,E233&gt;=85),0,IF(AND(E233&lt;=65,E233&gt;=45),1,IF(E233&lt;45,ROUND(E233*'Reference Standards'!$I$53+'Reference Standards'!$I$54,2),ROUND(E233*'Reference Standards'!$J$53+'Reference Standards'!$J$54,2)))))))))))</f>
        <v>0.8</v>
      </c>
      <c r="G233" s="433"/>
      <c r="H233" s="467"/>
      <c r="I233" s="468"/>
      <c r="J233" s="445"/>
    </row>
    <row r="234" spans="1:10" s="5" customFormat="1" ht="15.75" x14ac:dyDescent="0.25">
      <c r="A234" s="446"/>
      <c r="B234" s="447"/>
      <c r="C234" s="23" t="s">
        <v>88</v>
      </c>
      <c r="D234" s="19"/>
      <c r="E234" s="54"/>
      <c r="F234" s="237" t="str">
        <f>IF(E234="","",IF(E234&gt;=1.6,0,IF(E234&lt;=1,1,ROUND('Reference Standards'!$I$57*E234^3+'Reference Standards'!$I$58*E234^2+'Reference Standards'!$I$59*E234+'Reference Standards'!$I$60,2))))</f>
        <v/>
      </c>
      <c r="G234" s="450"/>
      <c r="H234" s="467"/>
      <c r="I234" s="468"/>
      <c r="J234" s="445"/>
    </row>
    <row r="235" spans="1:10" s="5" customFormat="1" ht="15.75" x14ac:dyDescent="0.25">
      <c r="A235" s="446"/>
      <c r="B235" s="448" t="s">
        <v>44</v>
      </c>
      <c r="C235" s="21" t="s">
        <v>180</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31">
        <f>IFERROR(AVERAGE(F235:F238),"")</f>
        <v>0.80000000000000016</v>
      </c>
      <c r="H235" s="467"/>
      <c r="I235" s="468"/>
      <c r="J235" s="445"/>
    </row>
    <row r="236" spans="1:10" s="5" customFormat="1" ht="15.75" x14ac:dyDescent="0.25">
      <c r="A236" s="446"/>
      <c r="B236" s="446"/>
      <c r="C236" s="23" t="s">
        <v>181</v>
      </c>
      <c r="D236" s="151"/>
      <c r="E236" s="222"/>
      <c r="F236" s="29">
        <f>IF(G214="",0.8,(IF(AND(E236="",G214="Yes"),0.9,(IF(AND(E236="",G214="No"),0.8,IF(B215="Yes",IF(E236&lt;=50,0,IF(E236&gt;=80,1,ROUND('Reference Standards'!$I$69*E236+'Reference Standards'!$I$70,2))),IF(B215="No",IF(E236&gt;=80,0,IF(E236&lt;=50,1,ROUND(E236*'Reference Standards'!$J$69+'Reference Standards'!$J$70,2))))))))))</f>
        <v>0.8</v>
      </c>
      <c r="G236" s="432"/>
      <c r="H236" s="467"/>
      <c r="I236" s="468"/>
      <c r="J236" s="445"/>
    </row>
    <row r="237" spans="1:10" s="5" customFormat="1" ht="15.75" x14ac:dyDescent="0.25">
      <c r="A237" s="446"/>
      <c r="B237" s="446"/>
      <c r="C237" s="23" t="s">
        <v>182</v>
      </c>
      <c r="D237" s="151"/>
      <c r="E237" s="222"/>
      <c r="F237" s="29">
        <f>IF(G214="",0.8,(IF(AND(E237="",G214="Yes"),0.9,(IF(AND(E237="",G214="No"),0.8,IF(E237&lt;=50,0,IF(E237&gt;=80,1, ROUND(E237*'Reference Standards'!$I$73+'Reference Standards'!$I$74,2))))))))</f>
        <v>0.8</v>
      </c>
      <c r="G237" s="433"/>
      <c r="H237" s="467"/>
      <c r="I237" s="468"/>
      <c r="J237" s="445"/>
    </row>
    <row r="238" spans="1:10" s="5" customFormat="1" ht="15.75" x14ac:dyDescent="0.25">
      <c r="A238" s="446"/>
      <c r="B238" s="447"/>
      <c r="C238" s="461" t="s">
        <v>272</v>
      </c>
      <c r="D238" s="462"/>
      <c r="E238" s="16"/>
      <c r="F238" s="93" t="str">
        <f>IF(OR(B215="",B215="No"),"",IF(AND(E238="",B215="Yes",G214="Yes"),0.9,IF(OR(G214="No",G214=""),0.8,IF(E238&lt;=9,0,IF(E238&gt;=14,1,ROUND('Reference Standards'!$I$77*E238+'Reference Standards'!$I$78,2))))))</f>
        <v/>
      </c>
      <c r="G238" s="434"/>
      <c r="H238" s="467"/>
      <c r="I238" s="468"/>
      <c r="J238" s="445"/>
    </row>
    <row r="239" spans="1:10" s="5" customFormat="1" ht="15.75" x14ac:dyDescent="0.25">
      <c r="A239" s="437" t="s">
        <v>49</v>
      </c>
      <c r="B239" s="152" t="s">
        <v>167</v>
      </c>
      <c r="C239" s="153" t="s">
        <v>174</v>
      </c>
      <c r="D239" s="155"/>
      <c r="E239" s="95"/>
      <c r="F239" s="160">
        <f>IF(G214="",0.8,(IF(AND(E239="",G214="Yes"),0.9,(IF(AND(E239="",G214="No"),0.8,IF(E239&gt;=25,0,IF(E239&lt;=10,1,ROUND(IF(E239&gt;18,'Reference Standards'!$L$4*E239+'Reference Standards'!$L$5,IF(E239&lt;12,'Reference Standards'!$N$4*E239+'Reference Standards'!$N$5,'Reference Standards'!$M$4*E239+'Reference Standards'!$M$5)),2))))))))</f>
        <v>0.8</v>
      </c>
      <c r="G239" s="158">
        <f>IFERROR(AVERAGE(F239),"")</f>
        <v>0.8</v>
      </c>
      <c r="H239" s="439">
        <f>IFERROR(ROUND(AVERAGE(G239:G241),2),"")</f>
        <v>0.8</v>
      </c>
      <c r="I239" s="463" t="str">
        <f>IF(H239="","",IF(H239&gt;0.69,"Functioning",IF(H239&gt;0.29,"Functioning At Risk",IF(H239&gt;-1,"Not Functioning"))))</f>
        <v>Functioning</v>
      </c>
      <c r="J239" s="445"/>
    </row>
    <row r="240" spans="1:10" s="5" customFormat="1" ht="15.75" x14ac:dyDescent="0.25">
      <c r="A240" s="438"/>
      <c r="B240" s="154" t="s">
        <v>168</v>
      </c>
      <c r="C240" s="153" t="s">
        <v>175</v>
      </c>
      <c r="D240" s="156"/>
      <c r="E240" s="49"/>
      <c r="F240" s="209">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9">
        <f>IFERROR(AVERAGE(F240),"")</f>
        <v>0.8</v>
      </c>
      <c r="H240" s="440"/>
      <c r="I240" s="464"/>
      <c r="J240" s="445"/>
    </row>
    <row r="241" spans="1:11" s="5" customFormat="1" ht="15.75" x14ac:dyDescent="0.25">
      <c r="A241" s="438"/>
      <c r="B241" s="152" t="s">
        <v>170</v>
      </c>
      <c r="C241" s="153" t="s">
        <v>176</v>
      </c>
      <c r="D241" s="157"/>
      <c r="E241" s="95"/>
      <c r="F241" s="160">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60">
        <f>IFERROR(AVERAGE(F241),"")</f>
        <v>0.8</v>
      </c>
      <c r="H241" s="440"/>
      <c r="I241" s="464"/>
      <c r="J241" s="445"/>
    </row>
    <row r="242" spans="1:11" s="5" customFormat="1" ht="15.75" x14ac:dyDescent="0.25">
      <c r="A242" s="471" t="s">
        <v>50</v>
      </c>
      <c r="B242" s="214" t="s">
        <v>105</v>
      </c>
      <c r="C242" s="40" t="s">
        <v>177</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5">
        <f>IFERROR(AVERAGE(F242),"")</f>
        <v>0.8</v>
      </c>
      <c r="H242" s="465">
        <f>IFERROR(ROUND(AVERAGE(G242:G243),2),"")</f>
        <v>0.8</v>
      </c>
      <c r="I242" s="444" t="str">
        <f>IF(H242="","",IF(H242&gt;0.69,"Functioning",IF(H242&gt;0.29,"Functioning At Risk",IF(H242&gt;-1,"Not Functioning"))))</f>
        <v>Functioning</v>
      </c>
      <c r="J242" s="445"/>
    </row>
    <row r="243" spans="1:11" s="5" customFormat="1" ht="15.75" x14ac:dyDescent="0.25">
      <c r="A243" s="472"/>
      <c r="B243" s="216" t="s">
        <v>54</v>
      </c>
      <c r="C243" s="161" t="s">
        <v>178</v>
      </c>
      <c r="D243" s="162"/>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5">
        <f>IFERROR(AVERAGE(F243),"")</f>
        <v>0.8</v>
      </c>
      <c r="H243" s="465"/>
      <c r="I243" s="444"/>
      <c r="J243" s="445"/>
    </row>
    <row r="244" spans="1:11" s="5" customFormat="1" ht="8.4499999999999993" customHeight="1" x14ac:dyDescent="0.25">
      <c r="I244" s="96"/>
      <c r="J244" s="4"/>
      <c r="K244" s="11"/>
    </row>
    <row r="245" spans="1:11" s="5" customFormat="1" ht="8.4499999999999993" customHeight="1" x14ac:dyDescent="0.25">
      <c r="I245" s="96"/>
      <c r="K245" s="11"/>
    </row>
    <row r="246" spans="1:11" s="5" customFormat="1" ht="21" customHeight="1" x14ac:dyDescent="0.25">
      <c r="A246" s="420" t="s">
        <v>293</v>
      </c>
      <c r="B246" s="421"/>
      <c r="C246" s="421"/>
      <c r="D246" s="421"/>
      <c r="E246" s="421"/>
      <c r="F246" s="421"/>
      <c r="G246" s="421"/>
      <c r="H246" s="421"/>
      <c r="I246" s="421"/>
      <c r="J246" s="422"/>
    </row>
    <row r="247" spans="1:11" s="5" customFormat="1" ht="18" customHeight="1" x14ac:dyDescent="0.25">
      <c r="A247" s="103" t="s">
        <v>68</v>
      </c>
      <c r="B247" s="95"/>
      <c r="C247" s="103" t="s">
        <v>192</v>
      </c>
      <c r="D247" s="48"/>
      <c r="E247" s="143" t="s">
        <v>223</v>
      </c>
      <c r="F247" s="144"/>
      <c r="G247" s="48"/>
      <c r="H247" s="423" t="s">
        <v>136</v>
      </c>
      <c r="I247" s="424"/>
      <c r="J247" s="95"/>
    </row>
    <row r="248" spans="1:11" s="5" customFormat="1" ht="18" customHeight="1" x14ac:dyDescent="0.25">
      <c r="A248" s="103" t="s">
        <v>69</v>
      </c>
      <c r="B248" s="48"/>
      <c r="C248" s="103" t="s">
        <v>202</v>
      </c>
      <c r="D248" s="48"/>
      <c r="E248" s="469" t="s">
        <v>92</v>
      </c>
      <c r="F248" s="469"/>
      <c r="G248" s="48"/>
      <c r="H248" s="423" t="s">
        <v>137</v>
      </c>
      <c r="I248" s="424"/>
      <c r="J248" s="95"/>
    </row>
    <row r="249" spans="1:11" s="5" customFormat="1" ht="18" customHeight="1" x14ac:dyDescent="0.25">
      <c r="A249" s="103" t="s">
        <v>135</v>
      </c>
      <c r="B249" s="48"/>
      <c r="C249" s="103" t="s">
        <v>203</v>
      </c>
      <c r="D249" s="48"/>
      <c r="E249" s="469" t="s">
        <v>264</v>
      </c>
      <c r="F249" s="469"/>
      <c r="G249" s="48"/>
      <c r="H249" s="423" t="s">
        <v>138</v>
      </c>
      <c r="I249" s="424"/>
      <c r="J249" s="95"/>
    </row>
    <row r="250" spans="1:11" s="5" customFormat="1" ht="18" customHeight="1" x14ac:dyDescent="0.25">
      <c r="A250" s="100" t="s">
        <v>258</v>
      </c>
      <c r="B250" s="48"/>
      <c r="C250" s="103" t="s">
        <v>204</v>
      </c>
      <c r="D250" s="48"/>
      <c r="E250" s="203" t="s">
        <v>257</v>
      </c>
      <c r="F250" s="204"/>
      <c r="G250" s="48"/>
      <c r="H250" s="423" t="s">
        <v>139</v>
      </c>
      <c r="I250" s="424"/>
      <c r="J250" s="95"/>
    </row>
    <row r="251" spans="1:11" s="5" customFormat="1" ht="18" customHeight="1" x14ac:dyDescent="0.25">
      <c r="A251" s="100" t="s">
        <v>312</v>
      </c>
      <c r="B251" s="48"/>
      <c r="C251" s="287"/>
      <c r="D251" s="288"/>
      <c r="E251" s="288"/>
      <c r="F251" s="288"/>
      <c r="G251" s="288"/>
      <c r="H251" s="288"/>
      <c r="I251" s="288"/>
      <c r="J251" s="288"/>
      <c r="K251" s="55"/>
    </row>
    <row r="252" spans="1:11" s="5" customFormat="1" ht="7.9" customHeight="1" x14ac:dyDescent="0.25">
      <c r="A252" s="1"/>
      <c r="B252" s="4"/>
      <c r="C252" s="4"/>
      <c r="D252" s="4"/>
      <c r="E252" s="4"/>
      <c r="F252" s="4"/>
      <c r="G252" s="4"/>
      <c r="H252" s="12"/>
      <c r="I252" s="98"/>
      <c r="J252" s="12"/>
    </row>
    <row r="253" spans="1:11" s="5" customFormat="1" ht="21" x14ac:dyDescent="0.35">
      <c r="A253" s="425" t="s">
        <v>48</v>
      </c>
      <c r="B253" s="426"/>
      <c r="C253" s="426"/>
      <c r="D253" s="426"/>
      <c r="E253" s="426"/>
      <c r="F253" s="427"/>
      <c r="G253" s="428" t="s">
        <v>14</v>
      </c>
      <c r="H253" s="428"/>
      <c r="I253" s="428"/>
      <c r="J253" s="428"/>
    </row>
    <row r="254" spans="1:11" s="5" customFormat="1" ht="15.75" x14ac:dyDescent="0.25">
      <c r="A254" s="46" t="s">
        <v>1</v>
      </c>
      <c r="B254" s="46" t="s">
        <v>2</v>
      </c>
      <c r="C254" s="429" t="s">
        <v>3</v>
      </c>
      <c r="D254" s="430"/>
      <c r="E254" s="46" t="s">
        <v>12</v>
      </c>
      <c r="F254" s="45" t="s">
        <v>13</v>
      </c>
      <c r="G254" s="46" t="s">
        <v>15</v>
      </c>
      <c r="H254" s="46" t="s">
        <v>16</v>
      </c>
      <c r="I254" s="99" t="s">
        <v>16</v>
      </c>
      <c r="J254" s="46" t="s">
        <v>110</v>
      </c>
    </row>
    <row r="255" spans="1:11" s="5" customFormat="1" ht="15.75" customHeight="1" x14ac:dyDescent="0.25">
      <c r="A255" s="435" t="s">
        <v>51</v>
      </c>
      <c r="B255" s="435" t="s">
        <v>78</v>
      </c>
      <c r="C255" s="145" t="s">
        <v>160</v>
      </c>
      <c r="D255" s="147"/>
      <c r="E255" s="44"/>
      <c r="F255" s="28">
        <f>IF(G250="Yes","",(IF(G249="",0.8,(IF(AND(E255="",G249="Yes"),0.9,(IF(AND(E255="",G249="No"),0.8,IF(E255&gt;=80,0,IF(E255&lt;=40,1,IF(E255&gt;=68,ROUND(E255*'Reference Standards'!$B$4+'Reference Standards'!$B$5,2),ROUND(E255*'Reference Standards'!$C$4+'Reference Standards'!$C$5,2)))))))))))</f>
        <v>0.8</v>
      </c>
      <c r="G255" s="441">
        <f>IFERROR(AVERAGE(F255:F257),"")</f>
        <v>0.8</v>
      </c>
      <c r="H255" s="441">
        <f>IFERROR(ROUND(AVERAGE(G255:G257),2),"")</f>
        <v>0.8</v>
      </c>
      <c r="I255" s="444" t="str">
        <f>IF(H255="","",IF(H255&gt;0.69,"Functioning",IF(H255&gt;0.29,"Functioning At Risk",IF(H255&gt;-1,"Not Functioning"))))</f>
        <v>Functioning</v>
      </c>
      <c r="J255" s="445">
        <f>IF(AND(H255="",H258="",H260="",H274="",H277=""),"",ROUND((IF(H255="",0,H255)*0.2)+(IF(H258="",0,H258)*0.2)+(IF(H260="",0,H260)*0.2)+(IF(H274="",0,H274)*0.2)+(IF(H277="",0,H277)*0.2),2))</f>
        <v>0.8</v>
      </c>
    </row>
    <row r="256" spans="1:11" s="5" customFormat="1" ht="15.75" customHeight="1" x14ac:dyDescent="0.25">
      <c r="A256" s="436"/>
      <c r="B256" s="436"/>
      <c r="C256" s="146" t="s">
        <v>162</v>
      </c>
      <c r="D256" s="148"/>
      <c r="E256" s="49"/>
      <c r="F256" s="206" t="str">
        <f>IF(G250="No","",IF(E256="","",  IF(E256&gt;0.95,0,IF(E256&lt;=0.02,1,ROUND(IF(E256&gt;0.26,'Reference Standards'!$B$10*E256+'Reference Standards'!$B$11, IF(E256&lt;0.05, 'Reference Standards'!$D$10*E256+'Reference Standards'!$D$11, 'Reference Standards'!$C$10*E256+'Reference Standards'!$C$11)),2))) ))</f>
        <v/>
      </c>
      <c r="G256" s="442"/>
      <c r="H256" s="442"/>
      <c r="I256" s="444"/>
      <c r="J256" s="445"/>
    </row>
    <row r="257" spans="1:10" s="5" customFormat="1" ht="15.75" x14ac:dyDescent="0.25">
      <c r="A257" s="436"/>
      <c r="B257" s="470"/>
      <c r="C257" s="149" t="s">
        <v>164</v>
      </c>
      <c r="D257" s="150"/>
      <c r="E257" s="49"/>
      <c r="F257" s="205">
        <f>IF(G250="Yes","",(IF(G249="",0.8,(IF(AND(E257="",G249="Yes"),0.9,(IF(AND(E257="",G249="No"),0.8,IF(E257&gt;3.22,0,IF(E257&lt;0,"",ROUND('Reference Standards'!$B$15*E257+'Reference Standards'!$B$16,2))))))))))</f>
        <v>0.8</v>
      </c>
      <c r="G257" s="443"/>
      <c r="H257" s="443"/>
      <c r="I257" s="444"/>
      <c r="J257" s="445"/>
    </row>
    <row r="258" spans="1:10" s="5" customFormat="1" ht="15.75" x14ac:dyDescent="0.25">
      <c r="A258" s="451" t="s">
        <v>4</v>
      </c>
      <c r="B258" s="453" t="s">
        <v>5</v>
      </c>
      <c r="C258" s="17" t="s">
        <v>6</v>
      </c>
      <c r="D258" s="17"/>
      <c r="E258" s="44"/>
      <c r="F258" s="91">
        <f>IF(G249="",0.8,(IF(AND(E258="",G249="Yes"),0.9,(IF(AND(E258="",G249="No"),0.8,ROUND(IF(E258&gt;1.6,0,IF(E258&lt;=1,1,E258^2*'Reference Standards'!$F$2+E258*'Reference Standards'!$F$3+'Reference Standards'!$F$4)),2))))))</f>
        <v>0.8</v>
      </c>
      <c r="G258" s="454">
        <f>IFERROR(AVERAGE(F258:F259),"")</f>
        <v>0.8</v>
      </c>
      <c r="H258" s="455">
        <f>IFERROR(ROUND(AVERAGE(G258),2),"")</f>
        <v>0.8</v>
      </c>
      <c r="I258" s="457" t="str">
        <f>IF(H258="","",IF(H258&gt;0.69,"Functioning",IF(H258&gt;0.29,"Functioning At Risk",IF(H258&gt;-1,"Not Functioning"))))</f>
        <v>Functioning</v>
      </c>
      <c r="J258" s="445"/>
    </row>
    <row r="259" spans="1:10" s="5" customFormat="1" ht="15.75" x14ac:dyDescent="0.25">
      <c r="A259" s="452"/>
      <c r="B259" s="453"/>
      <c r="C259" s="17" t="s">
        <v>7</v>
      </c>
      <c r="D259" s="17"/>
      <c r="E259" s="50"/>
      <c r="F259" s="91">
        <f>IF(B251="Yes","",IF(G249="",0.8,(IF(AND(E259="",G249="Yes"),0.9,(IF(AND(E259="",G249="No"),0.8,(IF(OR(B249="A",B249="B",B249="Bc",B249="Ba"),IF(E259&lt;1.2,0,IF(E259&gt;=2.2,1,ROUND(IF(E259&lt;1.4,E259*'Reference Standards'!$F$13+'Reference Standards'!$F$14,E259*'Reference Standards'!$G$13+'Reference Standards'!$G$14),2))),IF(OR(B249="C",B249="Cb",B249="E"),IF(E259&lt;2,0,IF(E259&gt;=5,1,ROUND(IF(E259&lt;2.4,E259*'Reference Standards'!$G$8+'Reference Standards'!$G$9,E259*'Reference Standards'!$F$8+'Reference Standards'!$F$9),2))))))))))))</f>
        <v>0.8</v>
      </c>
      <c r="G259" s="454"/>
      <c r="H259" s="456"/>
      <c r="I259" s="458"/>
      <c r="J259" s="445"/>
    </row>
    <row r="260" spans="1:10" s="5" customFormat="1" ht="15.75" x14ac:dyDescent="0.25">
      <c r="A260" s="448" t="s">
        <v>21</v>
      </c>
      <c r="B260" s="459" t="s">
        <v>22</v>
      </c>
      <c r="C260" s="21" t="s">
        <v>103</v>
      </c>
      <c r="D260" s="69"/>
      <c r="E260" s="44"/>
      <c r="F260" s="207" t="str">
        <f>IF(E260="","",IF(E260&gt;=660,1,IF(E260&lt;=430,ROUND('Reference Standards'!$I$4*E260+'Reference Standards'!$I$5,2),ROUND('Reference Standards'!$J$4*E260+'Reference Standards'!$J$5,2))))</f>
        <v/>
      </c>
      <c r="G260" s="431">
        <f>IFERROR(AVERAGE(F260:F261),"")</f>
        <v>0.8</v>
      </c>
      <c r="H260" s="466">
        <f>IFERROR(ROUND(AVERAGE(G260:G273),2),"")</f>
        <v>0.8</v>
      </c>
      <c r="I260" s="468" t="str">
        <f>IF(H260="","",IF(H260&gt;0.69,"Functioning",IF(H260&gt;0.29,"Functioning At Risk",IF(H260&gt;-1,"Not Functioning"))))</f>
        <v>Functioning</v>
      </c>
      <c r="J260" s="445"/>
    </row>
    <row r="261" spans="1:10" s="5" customFormat="1" ht="15.75" x14ac:dyDescent="0.25">
      <c r="A261" s="446"/>
      <c r="B261" s="460"/>
      <c r="C261" s="24" t="s">
        <v>99</v>
      </c>
      <c r="D261" s="70"/>
      <c r="E261" s="50"/>
      <c r="F261" s="93">
        <f>IF(ISNUMBER(E260),"",IF(G249="",0.8,(IF(AND(E261="",G249="Yes"),0.9,(IF(AND(E261="",G249="No"),0.8,IF(E261&gt;=28,1,ROUND(IF(E261&lt;=13,'Reference Standards'!$I$9*E261,'Reference Standards'!$J$9*E261+'Reference Standards'!$J$10),2))))))))</f>
        <v>0.8</v>
      </c>
      <c r="G261" s="434"/>
      <c r="H261" s="466"/>
      <c r="I261" s="468"/>
      <c r="J261" s="445"/>
    </row>
    <row r="262" spans="1:10" s="5" customFormat="1" ht="15.75" x14ac:dyDescent="0.25">
      <c r="A262" s="446"/>
      <c r="B262" s="446"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31">
        <f>IFERROR(AVERAGE(F262:F264),"")</f>
        <v>0.80000000000000016</v>
      </c>
      <c r="H262" s="467"/>
      <c r="I262" s="468"/>
      <c r="J262" s="445"/>
    </row>
    <row r="263" spans="1:10" s="5" customFormat="1" ht="15.75" x14ac:dyDescent="0.25">
      <c r="A263" s="446"/>
      <c r="B263" s="446"/>
      <c r="C263" s="20" t="s">
        <v>57</v>
      </c>
      <c r="D263" s="151"/>
      <c r="E263" s="221"/>
      <c r="F263" s="29">
        <f>IF(G249="",0.8,(IF(AND(E263="",G249="Yes"),0.9,(IF(AND(E263="",G249="No"),0.8,ROUND(IF(E263&gt;=75,0,IF(E263&lt;=5,1,IF(E263&gt;10,E263*'Reference Standards'!$I$14+'Reference Standards'!$I$15,'Reference Standards'!$J$14*E263+'Reference Standards'!$J$15))),2))))))</f>
        <v>0.8</v>
      </c>
      <c r="G263" s="432"/>
      <c r="H263" s="467"/>
      <c r="I263" s="468"/>
      <c r="J263" s="445"/>
    </row>
    <row r="264" spans="1:10" s="5" customFormat="1" ht="15.75" x14ac:dyDescent="0.25">
      <c r="A264" s="446"/>
      <c r="B264" s="447"/>
      <c r="C264" s="20" t="s">
        <v>125</v>
      </c>
      <c r="D264" s="20"/>
      <c r="E264" s="50"/>
      <c r="F264" s="93">
        <f>IF(G249="",0.8,(IF(AND(E264="",G249="Yes"),0.9,(IF(AND(E264="",G249="No"),0.8,IF(E264&gt;=50,0,ROUND(E264*'Reference Standards'!$I$18+'Reference Standards'!$I$19,2)))))))</f>
        <v>0.8</v>
      </c>
      <c r="G264" s="434"/>
      <c r="H264" s="467"/>
      <c r="I264" s="468"/>
      <c r="J264" s="445"/>
    </row>
    <row r="265" spans="1:10" s="5" customFormat="1" ht="15.75" x14ac:dyDescent="0.25">
      <c r="A265" s="446"/>
      <c r="B265" s="18" t="s">
        <v>70</v>
      </c>
      <c r="C265" s="26" t="s">
        <v>80</v>
      </c>
      <c r="D265" s="68"/>
      <c r="E265" s="50"/>
      <c r="F265" s="27" t="str">
        <f>IF(E265="","",IF(E265&gt;0.1,1,IF(E265&lt;=0.01,0,ROUND(E265*'Reference Standards'!$I$22+'Reference Standards'!$I$23,2))))</f>
        <v/>
      </c>
      <c r="G265" s="27" t="str">
        <f>IFERROR(AVERAGE(F265),"")</f>
        <v/>
      </c>
      <c r="H265" s="467"/>
      <c r="I265" s="468"/>
      <c r="J265" s="445"/>
    </row>
    <row r="266" spans="1:10" s="5" customFormat="1" ht="15.75" x14ac:dyDescent="0.25">
      <c r="A266" s="446"/>
      <c r="B266" s="448" t="s">
        <v>45</v>
      </c>
      <c r="C266" s="25" t="s">
        <v>46</v>
      </c>
      <c r="D266" s="25"/>
      <c r="E266" s="53"/>
      <c r="F266" s="208">
        <f>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49">
        <f>IFERROR(AVERAGE(F266:F269),"")</f>
        <v>0.80000000000000016</v>
      </c>
      <c r="H266" s="467"/>
      <c r="I266" s="468"/>
      <c r="J266" s="445"/>
    </row>
    <row r="267" spans="1:10" s="5" customFormat="1" ht="15.75" x14ac:dyDescent="0.25">
      <c r="A267" s="446"/>
      <c r="B267" s="446"/>
      <c r="C267" s="19" t="s">
        <v>47</v>
      </c>
      <c r="D267" s="19"/>
      <c r="E267" s="52"/>
      <c r="F267" s="29">
        <f>IF(G249="",0.8,(IF(AND(E267="",G249="Yes"),0.9,(IF(AND(E267="",G249="No"),0.8,ROUND(  IF(E267&lt;=1.1,0, IF(E267&gt;=3,1, IF(E267&lt;2, E267^2*'Reference Standards'!$I$42+  E267*'Reference Standards'!$I$43 + 'Reference Standards'!$I$44,      E267*'Reference Standards'!$J$43+'Reference Standards'!$J$44))),2))))))</f>
        <v>0.8</v>
      </c>
      <c r="G267" s="433"/>
      <c r="H267" s="467"/>
      <c r="I267" s="468"/>
      <c r="J267" s="445"/>
    </row>
    <row r="268" spans="1:10" s="5" customFormat="1" ht="15.75" x14ac:dyDescent="0.25">
      <c r="A268" s="446"/>
      <c r="B268" s="446"/>
      <c r="C268" s="19" t="s">
        <v>104</v>
      </c>
      <c r="D268" s="19"/>
      <c r="E268" s="52"/>
      <c r="F268" s="236">
        <f>IF(G249="",0.8,(IF(AND(E268="",G249="Yes"),0.9,(IF(AND(E268="",G249="No"),0.8,IF(OR(B249="A",LEFT(B249,1)="B"),IF(OR(E268&lt;=20,E268&gt;=90),0,IF(AND(E268&gt;=50,E268&lt;=60),1,IF(E268&lt;50,ROUND(E268*'Reference Standards'!$I$48+'Reference Standards'!$I$49,2),ROUND(E268*'Reference Standards'!$J$48+'Reference Standards'!$J$49,2)))),IF(OR(LEFT(B249)="C",B249="E"),IF(OR(E268&lt;=20,E268&gt;=85),0,IF(AND(E268&lt;=65,E268&gt;=45),1,IF(E268&lt;45,ROUND(E268*'Reference Standards'!$I$53+'Reference Standards'!$I$54,2),ROUND(E268*'Reference Standards'!$J$53+'Reference Standards'!$J$54,2)))))))))))</f>
        <v>0.8</v>
      </c>
      <c r="G268" s="433"/>
      <c r="H268" s="467"/>
      <c r="I268" s="468"/>
      <c r="J268" s="445"/>
    </row>
    <row r="269" spans="1:10" s="5" customFormat="1" ht="15.75" x14ac:dyDescent="0.25">
      <c r="A269" s="446"/>
      <c r="B269" s="447"/>
      <c r="C269" s="23" t="s">
        <v>88</v>
      </c>
      <c r="D269" s="19"/>
      <c r="E269" s="54"/>
      <c r="F269" s="237" t="str">
        <f>IF(E269="","",IF(E269&gt;=1.6,0,IF(E269&lt;=1,1,ROUND('Reference Standards'!$I$57*E269^3+'Reference Standards'!$I$58*E269^2+'Reference Standards'!$I$59*E269+'Reference Standards'!$I$60,2))))</f>
        <v/>
      </c>
      <c r="G269" s="450"/>
      <c r="H269" s="467"/>
      <c r="I269" s="468"/>
      <c r="J269" s="445"/>
    </row>
    <row r="270" spans="1:10" s="5" customFormat="1" ht="15.75" x14ac:dyDescent="0.25">
      <c r="A270" s="446"/>
      <c r="B270" s="448" t="s">
        <v>44</v>
      </c>
      <c r="C270" s="21" t="s">
        <v>180</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31">
        <f>IFERROR(AVERAGE(F270:F273),"")</f>
        <v>0.80000000000000016</v>
      </c>
      <c r="H270" s="467"/>
      <c r="I270" s="468"/>
      <c r="J270" s="445"/>
    </row>
    <row r="271" spans="1:10" s="5" customFormat="1" ht="15.75" x14ac:dyDescent="0.25">
      <c r="A271" s="446"/>
      <c r="B271" s="446"/>
      <c r="C271" s="23" t="s">
        <v>181</v>
      </c>
      <c r="D271" s="151"/>
      <c r="E271" s="222"/>
      <c r="F271" s="29">
        <f>IF(G249="",0.8,(IF(AND(E271="",G249="Yes"),0.9,(IF(AND(E271="",G249="No"),0.8,IF(B250="Yes",IF(E271&lt;=50,0,IF(E271&gt;=80,1,ROUND('Reference Standards'!$I$69*E271+'Reference Standards'!$I$70,2))),IF(B250="No",IF(E271&gt;=80,0,IF(E271&lt;=50,1,ROUND(E271*'Reference Standards'!$J$69+'Reference Standards'!$J$70,2))))))))))</f>
        <v>0.8</v>
      </c>
      <c r="G271" s="432"/>
      <c r="H271" s="467"/>
      <c r="I271" s="468"/>
      <c r="J271" s="445"/>
    </row>
    <row r="272" spans="1:10" s="5" customFormat="1" ht="15.75" x14ac:dyDescent="0.25">
      <c r="A272" s="446"/>
      <c r="B272" s="446"/>
      <c r="C272" s="23" t="s">
        <v>182</v>
      </c>
      <c r="D272" s="151"/>
      <c r="E272" s="222"/>
      <c r="F272" s="29">
        <f>IF(G249="",0.8,(IF(AND(E272="",G249="Yes"),0.9,(IF(AND(E272="",G249="No"),0.8,IF(E272&lt;=50,0,IF(E272&gt;=80,1, ROUND(E272*'Reference Standards'!$I$73+'Reference Standards'!$I$74,2))))))))</f>
        <v>0.8</v>
      </c>
      <c r="G272" s="433"/>
      <c r="H272" s="467"/>
      <c r="I272" s="468"/>
      <c r="J272" s="445"/>
    </row>
    <row r="273" spans="1:11" s="5" customFormat="1" ht="15.75" x14ac:dyDescent="0.25">
      <c r="A273" s="446"/>
      <c r="B273" s="447"/>
      <c r="C273" s="461" t="s">
        <v>272</v>
      </c>
      <c r="D273" s="462"/>
      <c r="E273" s="16"/>
      <c r="F273" s="93" t="str">
        <f>IF(OR(B250="",B250="No"),"",IF(AND(E273="",B250="Yes",G249="Yes"),0.9,IF(OR(G249="No",G249=""),0.8,IF(E273&lt;=9,0,IF(E273&gt;=14,1,ROUND('Reference Standards'!$I$77*E273+'Reference Standards'!$I$78,2))))))</f>
        <v/>
      </c>
      <c r="G273" s="434"/>
      <c r="H273" s="467"/>
      <c r="I273" s="468"/>
      <c r="J273" s="445"/>
    </row>
    <row r="274" spans="1:11" s="5" customFormat="1" ht="15.75" x14ac:dyDescent="0.25">
      <c r="A274" s="437" t="s">
        <v>49</v>
      </c>
      <c r="B274" s="152" t="s">
        <v>167</v>
      </c>
      <c r="C274" s="153" t="s">
        <v>174</v>
      </c>
      <c r="D274" s="155"/>
      <c r="E274" s="95"/>
      <c r="F274" s="160">
        <f>IF(G249="",0.8,(IF(AND(E274="",G249="Yes"),0.9,(IF(AND(E274="",G249="No"),0.8,IF(E274&gt;=25,0,IF(E274&lt;=10,1,ROUND(IF(E274&gt;18,'Reference Standards'!$L$4*E274+'Reference Standards'!$L$5,IF(E274&lt;12,'Reference Standards'!$N$4*E274+'Reference Standards'!$N$5,'Reference Standards'!$M$4*E274+'Reference Standards'!$M$5)),2))))))))</f>
        <v>0.8</v>
      </c>
      <c r="G274" s="158">
        <f>IFERROR(AVERAGE(F274),"")</f>
        <v>0.8</v>
      </c>
      <c r="H274" s="439">
        <f>IFERROR(ROUND(AVERAGE(G274:G276),2),"")</f>
        <v>0.8</v>
      </c>
      <c r="I274" s="463" t="str">
        <f>IF(H274="","",IF(H274&gt;0.69,"Functioning",IF(H274&gt;0.29,"Functioning At Risk",IF(H274&gt;-1,"Not Functioning"))))</f>
        <v>Functioning</v>
      </c>
      <c r="J274" s="445"/>
    </row>
    <row r="275" spans="1:11" s="5" customFormat="1" ht="15.75" x14ac:dyDescent="0.25">
      <c r="A275" s="438"/>
      <c r="B275" s="154" t="s">
        <v>168</v>
      </c>
      <c r="C275" s="153" t="s">
        <v>175</v>
      </c>
      <c r="D275" s="156"/>
      <c r="E275" s="49"/>
      <c r="F275" s="209">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9">
        <f>IFERROR(AVERAGE(F275),"")</f>
        <v>0.8</v>
      </c>
      <c r="H275" s="440"/>
      <c r="I275" s="464"/>
      <c r="J275" s="445"/>
    </row>
    <row r="276" spans="1:11" s="5" customFormat="1" ht="15.75" x14ac:dyDescent="0.25">
      <c r="A276" s="438"/>
      <c r="B276" s="152" t="s">
        <v>170</v>
      </c>
      <c r="C276" s="153" t="s">
        <v>176</v>
      </c>
      <c r="D276" s="157"/>
      <c r="E276" s="95"/>
      <c r="F276" s="160">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60">
        <f>IFERROR(AVERAGE(F276),"")</f>
        <v>0.8</v>
      </c>
      <c r="H276" s="440"/>
      <c r="I276" s="464"/>
      <c r="J276" s="445"/>
    </row>
    <row r="277" spans="1:11" s="5" customFormat="1" ht="15.75" x14ac:dyDescent="0.25">
      <c r="A277" s="471" t="s">
        <v>50</v>
      </c>
      <c r="B277" s="214" t="s">
        <v>105</v>
      </c>
      <c r="C277" s="40" t="s">
        <v>177</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5">
        <f>IFERROR(AVERAGE(F277),"")</f>
        <v>0.8</v>
      </c>
      <c r="H277" s="465">
        <f>IFERROR(ROUND(AVERAGE(G277:G278),2),"")</f>
        <v>0.8</v>
      </c>
      <c r="I277" s="444" t="str">
        <f>IF(H277="","",IF(H277&gt;0.69,"Functioning",IF(H277&gt;0.29,"Functioning At Risk",IF(H277&gt;-1,"Not Functioning"))))</f>
        <v>Functioning</v>
      </c>
      <c r="J277" s="445"/>
    </row>
    <row r="278" spans="1:11" s="5" customFormat="1" ht="15.75" x14ac:dyDescent="0.25">
      <c r="A278" s="472"/>
      <c r="B278" s="216" t="s">
        <v>54</v>
      </c>
      <c r="C278" s="161" t="s">
        <v>178</v>
      </c>
      <c r="D278" s="162"/>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5">
        <f>IFERROR(AVERAGE(F278),"")</f>
        <v>0.8</v>
      </c>
      <c r="H278" s="465"/>
      <c r="I278" s="444"/>
      <c r="J278" s="445"/>
    </row>
    <row r="279" spans="1:11" s="5" customFormat="1" ht="4.9000000000000004" customHeight="1" x14ac:dyDescent="0.25">
      <c r="I279" s="96"/>
      <c r="J279" s="4"/>
      <c r="K279" s="11"/>
    </row>
    <row r="280" spans="1:11" s="5" customFormat="1" ht="4.9000000000000004" customHeight="1" x14ac:dyDescent="0.25">
      <c r="I280" s="96"/>
      <c r="K280" s="11"/>
    </row>
    <row r="281" spans="1:11" s="5" customFormat="1" ht="21" customHeight="1" x14ac:dyDescent="0.25">
      <c r="A281" s="420" t="s">
        <v>293</v>
      </c>
      <c r="B281" s="421"/>
      <c r="C281" s="421"/>
      <c r="D281" s="421"/>
      <c r="E281" s="421"/>
      <c r="F281" s="421"/>
      <c r="G281" s="421"/>
      <c r="H281" s="421"/>
      <c r="I281" s="421"/>
      <c r="J281" s="422"/>
    </row>
    <row r="282" spans="1:11" s="5" customFormat="1" ht="18" customHeight="1" x14ac:dyDescent="0.25">
      <c r="A282" s="103" t="s">
        <v>68</v>
      </c>
      <c r="B282" s="95"/>
      <c r="C282" s="103" t="s">
        <v>192</v>
      </c>
      <c r="D282" s="48"/>
      <c r="E282" s="143" t="s">
        <v>223</v>
      </c>
      <c r="F282" s="144"/>
      <c r="G282" s="48"/>
      <c r="H282" s="423" t="s">
        <v>136</v>
      </c>
      <c r="I282" s="424"/>
      <c r="J282" s="95"/>
    </row>
    <row r="283" spans="1:11" s="5" customFormat="1" ht="18" customHeight="1" x14ac:dyDescent="0.25">
      <c r="A283" s="103" t="s">
        <v>69</v>
      </c>
      <c r="B283" s="48"/>
      <c r="C283" s="103" t="s">
        <v>202</v>
      </c>
      <c r="D283" s="48"/>
      <c r="E283" s="469" t="s">
        <v>92</v>
      </c>
      <c r="F283" s="469"/>
      <c r="G283" s="48"/>
      <c r="H283" s="423" t="s">
        <v>137</v>
      </c>
      <c r="I283" s="424"/>
      <c r="J283" s="95"/>
    </row>
    <row r="284" spans="1:11" s="5" customFormat="1" ht="18" customHeight="1" x14ac:dyDescent="0.25">
      <c r="A284" s="103" t="s">
        <v>135</v>
      </c>
      <c r="B284" s="48"/>
      <c r="C284" s="103" t="s">
        <v>203</v>
      </c>
      <c r="D284" s="48"/>
      <c r="E284" s="469" t="s">
        <v>264</v>
      </c>
      <c r="F284" s="469"/>
      <c r="G284" s="48"/>
      <c r="H284" s="423" t="s">
        <v>138</v>
      </c>
      <c r="I284" s="424"/>
      <c r="J284" s="95"/>
    </row>
    <row r="285" spans="1:11" s="5" customFormat="1" ht="18" customHeight="1" x14ac:dyDescent="0.25">
      <c r="A285" s="100" t="s">
        <v>258</v>
      </c>
      <c r="B285" s="48"/>
      <c r="C285" s="103" t="s">
        <v>204</v>
      </c>
      <c r="D285" s="48"/>
      <c r="E285" s="203" t="s">
        <v>257</v>
      </c>
      <c r="F285" s="204"/>
      <c r="G285" s="48"/>
      <c r="H285" s="423" t="s">
        <v>139</v>
      </c>
      <c r="I285" s="424"/>
      <c r="J285" s="95"/>
    </row>
    <row r="286" spans="1:11" s="5" customFormat="1" ht="18" customHeight="1" x14ac:dyDescent="0.25">
      <c r="A286" s="100" t="s">
        <v>312</v>
      </c>
      <c r="B286" s="48"/>
      <c r="C286" s="287"/>
      <c r="D286" s="288"/>
      <c r="E286" s="288"/>
      <c r="F286" s="288"/>
      <c r="G286" s="288"/>
      <c r="H286" s="288"/>
      <c r="I286" s="288"/>
      <c r="J286" s="288"/>
      <c r="K286" s="55"/>
    </row>
    <row r="287" spans="1:11" s="5" customFormat="1" ht="4.9000000000000004" customHeight="1" x14ac:dyDescent="0.25">
      <c r="A287" s="1"/>
      <c r="B287" s="4"/>
      <c r="C287" s="4"/>
      <c r="D287" s="4"/>
      <c r="E287" s="4"/>
      <c r="F287" s="4"/>
      <c r="G287" s="4"/>
      <c r="H287" s="12"/>
      <c r="I287" s="98"/>
      <c r="J287" s="12"/>
    </row>
    <row r="288" spans="1:11" s="5" customFormat="1" ht="21" x14ac:dyDescent="0.35">
      <c r="A288" s="425" t="s">
        <v>48</v>
      </c>
      <c r="B288" s="426"/>
      <c r="C288" s="426"/>
      <c r="D288" s="426"/>
      <c r="E288" s="426"/>
      <c r="F288" s="427"/>
      <c r="G288" s="428" t="s">
        <v>14</v>
      </c>
      <c r="H288" s="428"/>
      <c r="I288" s="428"/>
      <c r="J288" s="428"/>
    </row>
    <row r="289" spans="1:10" s="5" customFormat="1" ht="15.75" x14ac:dyDescent="0.25">
      <c r="A289" s="46" t="s">
        <v>1</v>
      </c>
      <c r="B289" s="46" t="s">
        <v>2</v>
      </c>
      <c r="C289" s="429" t="s">
        <v>3</v>
      </c>
      <c r="D289" s="430"/>
      <c r="E289" s="46" t="s">
        <v>12</v>
      </c>
      <c r="F289" s="45" t="s">
        <v>13</v>
      </c>
      <c r="G289" s="46" t="s">
        <v>15</v>
      </c>
      <c r="H289" s="46" t="s">
        <v>16</v>
      </c>
      <c r="I289" s="99" t="s">
        <v>16</v>
      </c>
      <c r="J289" s="46" t="s">
        <v>110</v>
      </c>
    </row>
    <row r="290" spans="1:10" s="5" customFormat="1" ht="15.75" customHeight="1" x14ac:dyDescent="0.25">
      <c r="A290" s="435" t="s">
        <v>51</v>
      </c>
      <c r="B290" s="435" t="s">
        <v>78</v>
      </c>
      <c r="C290" s="145" t="s">
        <v>160</v>
      </c>
      <c r="D290" s="147"/>
      <c r="E290" s="44"/>
      <c r="F290" s="28">
        <f>IF(G285="Yes","",(IF(G284="",0.8,(IF(AND(E290="",G284="Yes"),0.9,(IF(AND(E290="",G284="No"),0.8,IF(E290&gt;=80,0,IF(E290&lt;=40,1,IF(E290&gt;=68,ROUND(E290*'Reference Standards'!$B$4+'Reference Standards'!$B$5,2),ROUND(E290*'Reference Standards'!$C$4+'Reference Standards'!$C$5,2)))))))))))</f>
        <v>0.8</v>
      </c>
      <c r="G290" s="441">
        <f>IFERROR(AVERAGE(F290:F292),"")</f>
        <v>0.8</v>
      </c>
      <c r="H290" s="441">
        <f>IFERROR(ROUND(AVERAGE(G290:G292),2),"")</f>
        <v>0.8</v>
      </c>
      <c r="I290" s="444" t="str">
        <f>IF(H290="","",IF(H290&gt;0.69,"Functioning",IF(H290&gt;0.29,"Functioning At Risk",IF(H290&gt;-1,"Not Functioning"))))</f>
        <v>Functioning</v>
      </c>
      <c r="J290" s="445">
        <f>IF(AND(H290="",H293="",H295="",H309="",H312=""),"",ROUND((IF(H290="",0,H290)*0.2)+(IF(H293="",0,H293)*0.2)+(IF(H295="",0,H295)*0.2)+(IF(H309="",0,H309)*0.2)+(IF(H312="",0,H312)*0.2),2))</f>
        <v>0.8</v>
      </c>
    </row>
    <row r="291" spans="1:10" s="5" customFormat="1" ht="15.75" customHeight="1" x14ac:dyDescent="0.25">
      <c r="A291" s="436"/>
      <c r="B291" s="436"/>
      <c r="C291" s="146" t="s">
        <v>162</v>
      </c>
      <c r="D291" s="148"/>
      <c r="E291" s="49"/>
      <c r="F291" s="206" t="str">
        <f>IF(G285="No","",IF(E291="","",  IF(E291&gt;0.95,0,IF(E291&lt;=0.02,1,ROUND(IF(E291&gt;0.26,'Reference Standards'!$B$10*E291+'Reference Standards'!$B$11, IF(E291&lt;0.05, 'Reference Standards'!$D$10*E291+'Reference Standards'!$D$11, 'Reference Standards'!$C$10*E291+'Reference Standards'!$C$11)),2))) ))</f>
        <v/>
      </c>
      <c r="G291" s="442"/>
      <c r="H291" s="442"/>
      <c r="I291" s="444"/>
      <c r="J291" s="445"/>
    </row>
    <row r="292" spans="1:10" s="5" customFormat="1" ht="15.75" x14ac:dyDescent="0.25">
      <c r="A292" s="436"/>
      <c r="B292" s="470"/>
      <c r="C292" s="149" t="s">
        <v>164</v>
      </c>
      <c r="D292" s="150"/>
      <c r="E292" s="49"/>
      <c r="F292" s="205">
        <f>IF(G285="Yes","",(IF(G284="",0.8,(IF(AND(E292="",G284="Yes"),0.9,(IF(AND(E292="",G284="No"),0.8,IF(E292&gt;3.22,0,IF(E292&lt;0,"",ROUND('Reference Standards'!$B$15*E292+'Reference Standards'!$B$16,2))))))))))</f>
        <v>0.8</v>
      </c>
      <c r="G292" s="443"/>
      <c r="H292" s="443"/>
      <c r="I292" s="444"/>
      <c r="J292" s="445"/>
    </row>
    <row r="293" spans="1:10" s="5" customFormat="1" ht="15.75" x14ac:dyDescent="0.25">
      <c r="A293" s="451" t="s">
        <v>4</v>
      </c>
      <c r="B293" s="453" t="s">
        <v>5</v>
      </c>
      <c r="C293" s="17" t="s">
        <v>6</v>
      </c>
      <c r="D293" s="17"/>
      <c r="E293" s="44"/>
      <c r="F293" s="91">
        <f>IF(G284="",0.8,(IF(AND(E293="",G284="Yes"),0.9,(IF(AND(E293="",G284="No"),0.8,ROUND(IF(E293&gt;1.6,0,IF(E293&lt;=1,1,E293^2*'Reference Standards'!$F$2+E293*'Reference Standards'!$F$3+'Reference Standards'!$F$4)),2))))))</f>
        <v>0.8</v>
      </c>
      <c r="G293" s="454">
        <f>IFERROR(AVERAGE(F293:F294),"")</f>
        <v>0.8</v>
      </c>
      <c r="H293" s="455">
        <f>IFERROR(ROUND(AVERAGE(G293),2),"")</f>
        <v>0.8</v>
      </c>
      <c r="I293" s="457" t="str">
        <f>IF(H293="","",IF(H293&gt;0.69,"Functioning",IF(H293&gt;0.29,"Functioning At Risk",IF(H293&gt;-1,"Not Functioning"))))</f>
        <v>Functioning</v>
      </c>
      <c r="J293" s="445"/>
    </row>
    <row r="294" spans="1:10" s="5" customFormat="1" ht="15.75" x14ac:dyDescent="0.25">
      <c r="A294" s="452"/>
      <c r="B294" s="453"/>
      <c r="C294" s="17" t="s">
        <v>7</v>
      </c>
      <c r="D294" s="17"/>
      <c r="E294" s="50"/>
      <c r="F294" s="91">
        <f>IF(B286="Yes","",IF(G284="",0.8,(IF(AND(E294="",G284="Yes"),0.9,(IF(AND(E294="",G284="No"),0.8,(IF(OR(B284="A",B284="B",B284="Bc",B284="Ba"),IF(E294&lt;1.2,0,IF(E294&gt;=2.2,1,ROUND(IF(E294&lt;1.4,E294*'Reference Standards'!$F$13+'Reference Standards'!$F$14,E294*'Reference Standards'!$G$13+'Reference Standards'!$G$14),2))),IF(OR(B284="C",B284="Cb",B284="E"),IF(E294&lt;2,0,IF(E294&gt;=5,1,ROUND(IF(E294&lt;2.4,E294*'Reference Standards'!$G$8+'Reference Standards'!$G$9,E294*'Reference Standards'!$F$8+'Reference Standards'!$F$9),2))))))))))))</f>
        <v>0.8</v>
      </c>
      <c r="G294" s="454"/>
      <c r="H294" s="456"/>
      <c r="I294" s="458"/>
      <c r="J294" s="445"/>
    </row>
    <row r="295" spans="1:10" s="5" customFormat="1" ht="15.75" x14ac:dyDescent="0.25">
      <c r="A295" s="448" t="s">
        <v>21</v>
      </c>
      <c r="B295" s="459" t="s">
        <v>22</v>
      </c>
      <c r="C295" s="21" t="s">
        <v>103</v>
      </c>
      <c r="D295" s="69"/>
      <c r="E295" s="44"/>
      <c r="F295" s="207" t="str">
        <f>IF(E295="","",IF(E295&gt;=660,1,IF(E295&lt;=430,ROUND('Reference Standards'!$I$4*E295+'Reference Standards'!$I$5,2),ROUND('Reference Standards'!$J$4*E295+'Reference Standards'!$J$5,2))))</f>
        <v/>
      </c>
      <c r="G295" s="431">
        <f>IFERROR(AVERAGE(F295:F296),"")</f>
        <v>0.8</v>
      </c>
      <c r="H295" s="466">
        <f>IFERROR(ROUND(AVERAGE(G295:G308),2),"")</f>
        <v>0.8</v>
      </c>
      <c r="I295" s="468" t="str">
        <f>IF(H295="","",IF(H295&gt;0.69,"Functioning",IF(H295&gt;0.29,"Functioning At Risk",IF(H295&gt;-1,"Not Functioning"))))</f>
        <v>Functioning</v>
      </c>
      <c r="J295" s="445"/>
    </row>
    <row r="296" spans="1:10" s="5" customFormat="1" ht="15.75" x14ac:dyDescent="0.25">
      <c r="A296" s="446"/>
      <c r="B296" s="460"/>
      <c r="C296" s="24" t="s">
        <v>99</v>
      </c>
      <c r="D296" s="70"/>
      <c r="E296" s="50"/>
      <c r="F296" s="93">
        <f>IF(ISNUMBER(E295),"",IF(G284="",0.8,(IF(AND(E296="",G284="Yes"),0.9,(IF(AND(E296="",G284="No"),0.8,IF(E296&gt;=28,1,ROUND(IF(E296&lt;=13,'Reference Standards'!$I$9*E296,'Reference Standards'!$J$9*E296+'Reference Standards'!$J$10),2))))))))</f>
        <v>0.8</v>
      </c>
      <c r="G296" s="434"/>
      <c r="H296" s="466"/>
      <c r="I296" s="468"/>
      <c r="J296" s="445"/>
    </row>
    <row r="297" spans="1:10" s="5" customFormat="1" ht="15.75" x14ac:dyDescent="0.25">
      <c r="A297" s="446"/>
      <c r="B297" s="446"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31">
        <f>IFERROR(AVERAGE(F297:F299),"")</f>
        <v>0.80000000000000016</v>
      </c>
      <c r="H297" s="467"/>
      <c r="I297" s="468"/>
      <c r="J297" s="445"/>
    </row>
    <row r="298" spans="1:10" s="5" customFormat="1" ht="15.75" x14ac:dyDescent="0.25">
      <c r="A298" s="446"/>
      <c r="B298" s="446"/>
      <c r="C298" s="20" t="s">
        <v>57</v>
      </c>
      <c r="D298" s="151"/>
      <c r="E298" s="221"/>
      <c r="F298" s="29">
        <f>IF(G284="",0.8,(IF(AND(E298="",G284="Yes"),0.9,(IF(AND(E298="",G284="No"),0.8,ROUND(IF(E298&gt;=75,0,IF(E298&lt;=5,1,IF(E298&gt;10,E298*'Reference Standards'!$I$14+'Reference Standards'!$I$15,'Reference Standards'!$J$14*E298+'Reference Standards'!$J$15))),2))))))</f>
        <v>0.8</v>
      </c>
      <c r="G298" s="432"/>
      <c r="H298" s="467"/>
      <c r="I298" s="468"/>
      <c r="J298" s="445"/>
    </row>
    <row r="299" spans="1:10" s="5" customFormat="1" ht="15.75" x14ac:dyDescent="0.25">
      <c r="A299" s="446"/>
      <c r="B299" s="447"/>
      <c r="C299" s="20" t="s">
        <v>125</v>
      </c>
      <c r="D299" s="20"/>
      <c r="E299" s="50"/>
      <c r="F299" s="93">
        <f>IF(G284="",0.8,(IF(AND(E299="",G284="Yes"),0.9,(IF(AND(E299="",G284="No"),0.8,IF(E299&gt;=50,0,ROUND(E299*'Reference Standards'!$I$18+'Reference Standards'!$I$19,2)))))))</f>
        <v>0.8</v>
      </c>
      <c r="G299" s="434"/>
      <c r="H299" s="467"/>
      <c r="I299" s="468"/>
      <c r="J299" s="445"/>
    </row>
    <row r="300" spans="1:10" s="5" customFormat="1" ht="15.75" x14ac:dyDescent="0.25">
      <c r="A300" s="446"/>
      <c r="B300" s="18" t="s">
        <v>70</v>
      </c>
      <c r="C300" s="26" t="s">
        <v>80</v>
      </c>
      <c r="D300" s="68"/>
      <c r="E300" s="50"/>
      <c r="F300" s="27" t="str">
        <f>IF(E300="","",IF(E300&gt;0.1,1,IF(E300&lt;=0.01,0,ROUND(E300*'Reference Standards'!$I$22+'Reference Standards'!$I$23,2))))</f>
        <v/>
      </c>
      <c r="G300" s="27" t="str">
        <f>IFERROR(AVERAGE(F300),"")</f>
        <v/>
      </c>
      <c r="H300" s="467"/>
      <c r="I300" s="468"/>
      <c r="J300" s="445"/>
    </row>
    <row r="301" spans="1:10" s="5" customFormat="1" ht="15.75" x14ac:dyDescent="0.25">
      <c r="A301" s="446"/>
      <c r="B301" s="448" t="s">
        <v>45</v>
      </c>
      <c r="C301" s="25" t="s">
        <v>46</v>
      </c>
      <c r="D301" s="25"/>
      <c r="E301" s="53"/>
      <c r="F301" s="208">
        <f>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49">
        <f>IFERROR(AVERAGE(F301:F304),"")</f>
        <v>0.80000000000000016</v>
      </c>
      <c r="H301" s="467"/>
      <c r="I301" s="468"/>
      <c r="J301" s="445"/>
    </row>
    <row r="302" spans="1:10" s="5" customFormat="1" ht="15.75" x14ac:dyDescent="0.25">
      <c r="A302" s="446"/>
      <c r="B302" s="446"/>
      <c r="C302" s="19" t="s">
        <v>47</v>
      </c>
      <c r="D302" s="19"/>
      <c r="E302" s="52"/>
      <c r="F302" s="29">
        <f>IF(G284="",0.8,(IF(AND(E302="",G284="Yes"),0.9,(IF(AND(E302="",G284="No"),0.8,ROUND(  IF(E302&lt;=1.1,0, IF(E302&gt;=3,1, IF(E302&lt;2, E302^2*'Reference Standards'!$I$42+  E302*'Reference Standards'!$I$43 + 'Reference Standards'!$I$44,      E302*'Reference Standards'!$J$43+'Reference Standards'!$J$44))),2))))))</f>
        <v>0.8</v>
      </c>
      <c r="G302" s="433"/>
      <c r="H302" s="467"/>
      <c r="I302" s="468"/>
      <c r="J302" s="445"/>
    </row>
    <row r="303" spans="1:10" s="5" customFormat="1" ht="15.75" x14ac:dyDescent="0.25">
      <c r="A303" s="446"/>
      <c r="B303" s="446"/>
      <c r="C303" s="19" t="s">
        <v>104</v>
      </c>
      <c r="D303" s="19"/>
      <c r="E303" s="52"/>
      <c r="F303" s="236">
        <f>IF(G284="",0.8,(IF(AND(E303="",G284="Yes"),0.9,(IF(AND(E303="",G284="No"),0.8,IF(OR(B284="A",LEFT(B284,1)="B"),IF(OR(E303&lt;=20,E303&gt;=90),0,IF(AND(E303&gt;=50,E303&lt;=60),1,IF(E303&lt;50,ROUND(E303*'Reference Standards'!$I$48+'Reference Standards'!$I$49,2),ROUND(E303*'Reference Standards'!$J$48+'Reference Standards'!$J$49,2)))),IF(OR(LEFT(B284)="C",B284="E"),IF(OR(E303&lt;=20,E303&gt;=85),0,IF(AND(E303&lt;=65,E303&gt;=45),1,IF(E303&lt;45,ROUND(E303*'Reference Standards'!$I$53+'Reference Standards'!$I$54,2),ROUND(E303*'Reference Standards'!$J$53+'Reference Standards'!$J$54,2)))))))))))</f>
        <v>0.8</v>
      </c>
      <c r="G303" s="433"/>
      <c r="H303" s="467"/>
      <c r="I303" s="468"/>
      <c r="J303" s="445"/>
    </row>
    <row r="304" spans="1:10" s="5" customFormat="1" ht="15.75" x14ac:dyDescent="0.25">
      <c r="A304" s="446"/>
      <c r="B304" s="447"/>
      <c r="C304" s="23" t="s">
        <v>88</v>
      </c>
      <c r="D304" s="19"/>
      <c r="E304" s="54"/>
      <c r="F304" s="237" t="str">
        <f>IF(E304="","",IF(E304&gt;=1.6,0,IF(E304&lt;=1,1,ROUND('Reference Standards'!$I$57*E304^3+'Reference Standards'!$I$58*E304^2+'Reference Standards'!$I$59*E304+'Reference Standards'!$I$60,2))))</f>
        <v/>
      </c>
      <c r="G304" s="450"/>
      <c r="H304" s="467"/>
      <c r="I304" s="468"/>
      <c r="J304" s="445"/>
    </row>
    <row r="305" spans="1:11" s="5" customFormat="1" ht="15.75" x14ac:dyDescent="0.25">
      <c r="A305" s="446"/>
      <c r="B305" s="448" t="s">
        <v>44</v>
      </c>
      <c r="C305" s="21" t="s">
        <v>180</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31">
        <f>IFERROR(AVERAGE(F305:F308),"")</f>
        <v>0.80000000000000016</v>
      </c>
      <c r="H305" s="467"/>
      <c r="I305" s="468"/>
      <c r="J305" s="445"/>
    </row>
    <row r="306" spans="1:11" s="5" customFormat="1" ht="15.75" x14ac:dyDescent="0.25">
      <c r="A306" s="446"/>
      <c r="B306" s="446"/>
      <c r="C306" s="23" t="s">
        <v>181</v>
      </c>
      <c r="D306" s="151"/>
      <c r="E306" s="222"/>
      <c r="F306" s="29">
        <f>IF(G284="",0.8,(IF(AND(E306="",G284="Yes"),0.9,(IF(AND(E306="",G284="No"),0.8,IF(B285="Yes",IF(E306&lt;=50,0,IF(E306&gt;=80,1,ROUND('Reference Standards'!$I$69*E306+'Reference Standards'!$I$70,2))),IF(B285="No",IF(E306&gt;=80,0,IF(E306&lt;=50,1,ROUND(E306*'Reference Standards'!$J$69+'Reference Standards'!$J$70,2))))))))))</f>
        <v>0.8</v>
      </c>
      <c r="G306" s="432"/>
      <c r="H306" s="467"/>
      <c r="I306" s="468"/>
      <c r="J306" s="445"/>
    </row>
    <row r="307" spans="1:11" s="5" customFormat="1" ht="15.75" x14ac:dyDescent="0.25">
      <c r="A307" s="446"/>
      <c r="B307" s="446"/>
      <c r="C307" s="23" t="s">
        <v>182</v>
      </c>
      <c r="D307" s="151"/>
      <c r="E307" s="222"/>
      <c r="F307" s="29">
        <f>IF(G284="",0.8,(IF(AND(E307="",G284="Yes"),0.9,(IF(AND(E307="",G284="No"),0.8,IF(E307&lt;=50,0,IF(E307&gt;=80,1, ROUND(E307*'Reference Standards'!$I$73+'Reference Standards'!$I$74,2))))))))</f>
        <v>0.8</v>
      </c>
      <c r="G307" s="433"/>
      <c r="H307" s="467"/>
      <c r="I307" s="468"/>
      <c r="J307" s="445"/>
    </row>
    <row r="308" spans="1:11" s="5" customFormat="1" ht="15.75" x14ac:dyDescent="0.25">
      <c r="A308" s="446"/>
      <c r="B308" s="447"/>
      <c r="C308" s="461" t="s">
        <v>272</v>
      </c>
      <c r="D308" s="462"/>
      <c r="E308" s="16"/>
      <c r="F308" s="93" t="str">
        <f>IF(OR(B285="",B285="No"),"",IF(AND(E308="",B285="Yes",G284="Yes"),0.9,IF(OR(G284="No",G284=""),0.8,IF(E308&lt;=9,0,IF(E308&gt;=14,1,ROUND('Reference Standards'!$I$77*E308+'Reference Standards'!$I$78,2))))))</f>
        <v/>
      </c>
      <c r="G308" s="434"/>
      <c r="H308" s="467"/>
      <c r="I308" s="468"/>
      <c r="J308" s="445"/>
    </row>
    <row r="309" spans="1:11" s="5" customFormat="1" ht="15.75" x14ac:dyDescent="0.25">
      <c r="A309" s="437" t="s">
        <v>49</v>
      </c>
      <c r="B309" s="152" t="s">
        <v>167</v>
      </c>
      <c r="C309" s="153" t="s">
        <v>174</v>
      </c>
      <c r="D309" s="155"/>
      <c r="E309" s="95"/>
      <c r="F309" s="160">
        <f>IF(G284="",0.8,(IF(AND(E309="",G284="Yes"),0.9,(IF(AND(E309="",G284="No"),0.8,IF(E309&gt;=25,0,IF(E309&lt;=10,1,ROUND(IF(E309&gt;18,'Reference Standards'!$L$4*E309+'Reference Standards'!$L$5,IF(E309&lt;12,'Reference Standards'!$N$4*E309+'Reference Standards'!$N$5,'Reference Standards'!$M$4*E309+'Reference Standards'!$M$5)),2))))))))</f>
        <v>0.8</v>
      </c>
      <c r="G309" s="158">
        <f>IFERROR(AVERAGE(F309),"")</f>
        <v>0.8</v>
      </c>
      <c r="H309" s="439">
        <f>IFERROR(ROUND(AVERAGE(G309:G311),2),"")</f>
        <v>0.8</v>
      </c>
      <c r="I309" s="463" t="str">
        <f>IF(H309="","",IF(H309&gt;0.69,"Functioning",IF(H309&gt;0.29,"Functioning At Risk",IF(H309&gt;-1,"Not Functioning"))))</f>
        <v>Functioning</v>
      </c>
      <c r="J309" s="445"/>
    </row>
    <row r="310" spans="1:11" s="5" customFormat="1" ht="15.75" x14ac:dyDescent="0.25">
      <c r="A310" s="438"/>
      <c r="B310" s="154" t="s">
        <v>168</v>
      </c>
      <c r="C310" s="153" t="s">
        <v>175</v>
      </c>
      <c r="D310" s="156"/>
      <c r="E310" s="49"/>
      <c r="F310" s="209">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9">
        <f>IFERROR(AVERAGE(F310),"")</f>
        <v>0.8</v>
      </c>
      <c r="H310" s="440"/>
      <c r="I310" s="464"/>
      <c r="J310" s="445"/>
    </row>
    <row r="311" spans="1:11" s="5" customFormat="1" ht="15.75" x14ac:dyDescent="0.25">
      <c r="A311" s="438"/>
      <c r="B311" s="152" t="s">
        <v>170</v>
      </c>
      <c r="C311" s="153" t="s">
        <v>176</v>
      </c>
      <c r="D311" s="157"/>
      <c r="E311" s="95"/>
      <c r="F311" s="160">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60">
        <f>IFERROR(AVERAGE(F311),"")</f>
        <v>0.8</v>
      </c>
      <c r="H311" s="440"/>
      <c r="I311" s="464"/>
      <c r="J311" s="445"/>
    </row>
    <row r="312" spans="1:11" s="5" customFormat="1" ht="15.75" x14ac:dyDescent="0.25">
      <c r="A312" s="471" t="s">
        <v>50</v>
      </c>
      <c r="B312" s="214" t="s">
        <v>105</v>
      </c>
      <c r="C312" s="40" t="s">
        <v>177</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5">
        <f>IFERROR(AVERAGE(F312),"")</f>
        <v>0.8</v>
      </c>
      <c r="H312" s="465">
        <f>IFERROR(ROUND(AVERAGE(G312:G313),2),"")</f>
        <v>0.8</v>
      </c>
      <c r="I312" s="444" t="str">
        <f>IF(H312="","",IF(H312&gt;0.69,"Functioning",IF(H312&gt;0.29,"Functioning At Risk",IF(H312&gt;-1,"Not Functioning"))))</f>
        <v>Functioning</v>
      </c>
      <c r="J312" s="445"/>
    </row>
    <row r="313" spans="1:11" s="5" customFormat="1" ht="15.75" x14ac:dyDescent="0.25">
      <c r="A313" s="472"/>
      <c r="B313" s="216" t="s">
        <v>54</v>
      </c>
      <c r="C313" s="161" t="s">
        <v>178</v>
      </c>
      <c r="D313" s="162"/>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5">
        <f>IFERROR(AVERAGE(F313),"")</f>
        <v>0.8</v>
      </c>
      <c r="H313" s="465"/>
      <c r="I313" s="444"/>
      <c r="J313" s="445"/>
    </row>
    <row r="314" spans="1:11" s="5" customFormat="1" ht="6.6" customHeight="1" x14ac:dyDescent="0.25">
      <c r="I314" s="96"/>
      <c r="J314" s="4"/>
      <c r="K314" s="11"/>
    </row>
    <row r="315" spans="1:11" s="5" customFormat="1" ht="6.6" customHeight="1" x14ac:dyDescent="0.25">
      <c r="I315" s="96"/>
      <c r="K315" s="11"/>
    </row>
    <row r="316" spans="1:11" s="5" customFormat="1" ht="21" customHeight="1" x14ac:dyDescent="0.25">
      <c r="A316" s="420" t="s">
        <v>293</v>
      </c>
      <c r="B316" s="421"/>
      <c r="C316" s="421"/>
      <c r="D316" s="421"/>
      <c r="E316" s="421"/>
      <c r="F316" s="421"/>
      <c r="G316" s="421"/>
      <c r="H316" s="421"/>
      <c r="I316" s="421"/>
      <c r="J316" s="422"/>
    </row>
    <row r="317" spans="1:11" s="5" customFormat="1" ht="16.149999999999999" customHeight="1" x14ac:dyDescent="0.25">
      <c r="A317" s="103" t="s">
        <v>68</v>
      </c>
      <c r="B317" s="95"/>
      <c r="C317" s="103" t="s">
        <v>192</v>
      </c>
      <c r="D317" s="48"/>
      <c r="E317" s="143" t="s">
        <v>223</v>
      </c>
      <c r="F317" s="144"/>
      <c r="G317" s="48"/>
      <c r="H317" s="423" t="s">
        <v>136</v>
      </c>
      <c r="I317" s="424"/>
      <c r="J317" s="95"/>
    </row>
    <row r="318" spans="1:11" s="5" customFormat="1" ht="16.149999999999999" customHeight="1" x14ac:dyDescent="0.25">
      <c r="A318" s="103" t="s">
        <v>69</v>
      </c>
      <c r="B318" s="48"/>
      <c r="C318" s="103" t="s">
        <v>202</v>
      </c>
      <c r="D318" s="48"/>
      <c r="E318" s="469" t="s">
        <v>92</v>
      </c>
      <c r="F318" s="469"/>
      <c r="G318" s="48"/>
      <c r="H318" s="423" t="s">
        <v>137</v>
      </c>
      <c r="I318" s="424"/>
      <c r="J318" s="95"/>
    </row>
    <row r="319" spans="1:11" s="5" customFormat="1" ht="16.149999999999999" customHeight="1" x14ac:dyDescent="0.25">
      <c r="A319" s="103" t="s">
        <v>135</v>
      </c>
      <c r="B319" s="48"/>
      <c r="C319" s="103" t="s">
        <v>203</v>
      </c>
      <c r="D319" s="48"/>
      <c r="E319" s="469" t="s">
        <v>264</v>
      </c>
      <c r="F319" s="469"/>
      <c r="G319" s="48"/>
      <c r="H319" s="423" t="s">
        <v>138</v>
      </c>
      <c r="I319" s="424"/>
      <c r="J319" s="95"/>
    </row>
    <row r="320" spans="1:11" s="5" customFormat="1" ht="16.149999999999999" customHeight="1" x14ac:dyDescent="0.25">
      <c r="A320" s="100" t="s">
        <v>258</v>
      </c>
      <c r="B320" s="48"/>
      <c r="C320" s="103" t="s">
        <v>204</v>
      </c>
      <c r="D320" s="48"/>
      <c r="E320" s="203" t="s">
        <v>257</v>
      </c>
      <c r="F320" s="204"/>
      <c r="G320" s="48"/>
      <c r="H320" s="423" t="s">
        <v>139</v>
      </c>
      <c r="I320" s="424"/>
      <c r="J320" s="95"/>
    </row>
    <row r="321" spans="1:11" s="5" customFormat="1" ht="18" customHeight="1" x14ac:dyDescent="0.25">
      <c r="A321" s="100" t="s">
        <v>312</v>
      </c>
      <c r="B321" s="48"/>
      <c r="C321" s="287"/>
      <c r="D321" s="288"/>
      <c r="E321" s="288"/>
      <c r="F321" s="288"/>
      <c r="G321" s="288"/>
      <c r="H321" s="288"/>
      <c r="I321" s="288"/>
      <c r="J321" s="288"/>
      <c r="K321" s="55"/>
    </row>
    <row r="322" spans="1:11" s="5" customFormat="1" ht="6" customHeight="1" x14ac:dyDescent="0.25">
      <c r="A322" s="1"/>
      <c r="B322" s="4"/>
      <c r="C322" s="4"/>
      <c r="D322" s="4"/>
      <c r="E322" s="4"/>
      <c r="F322" s="4"/>
      <c r="G322" s="4"/>
      <c r="H322" s="12"/>
      <c r="I322" s="98"/>
      <c r="J322" s="12"/>
    </row>
    <row r="323" spans="1:11" s="5" customFormat="1" ht="21" x14ac:dyDescent="0.35">
      <c r="A323" s="425" t="s">
        <v>48</v>
      </c>
      <c r="B323" s="426"/>
      <c r="C323" s="426"/>
      <c r="D323" s="426"/>
      <c r="E323" s="426"/>
      <c r="F323" s="427"/>
      <c r="G323" s="428" t="s">
        <v>14</v>
      </c>
      <c r="H323" s="428"/>
      <c r="I323" s="428"/>
      <c r="J323" s="428"/>
    </row>
    <row r="324" spans="1:11" s="5" customFormat="1" ht="15.75" x14ac:dyDescent="0.25">
      <c r="A324" s="46" t="s">
        <v>1</v>
      </c>
      <c r="B324" s="46" t="s">
        <v>2</v>
      </c>
      <c r="C324" s="429" t="s">
        <v>3</v>
      </c>
      <c r="D324" s="430"/>
      <c r="E324" s="46" t="s">
        <v>12</v>
      </c>
      <c r="F324" s="45" t="s">
        <v>13</v>
      </c>
      <c r="G324" s="46" t="s">
        <v>15</v>
      </c>
      <c r="H324" s="46" t="s">
        <v>16</v>
      </c>
      <c r="I324" s="99" t="s">
        <v>16</v>
      </c>
      <c r="J324" s="46" t="s">
        <v>110</v>
      </c>
    </row>
    <row r="325" spans="1:11" s="5" customFormat="1" ht="15.75" x14ac:dyDescent="0.25">
      <c r="A325" s="435" t="s">
        <v>51</v>
      </c>
      <c r="B325" s="435" t="s">
        <v>78</v>
      </c>
      <c r="C325" s="145" t="s">
        <v>160</v>
      </c>
      <c r="D325" s="147"/>
      <c r="E325" s="44"/>
      <c r="F325" s="28">
        <f>IF(G320="Yes","",(IF(G319="",0.8,(IF(AND(E325="",G319="Yes"),0.9,(IF(AND(E325="",G319="No"),0.8,IF(E325&gt;=80,0,IF(E325&lt;=40,1,IF(E325&gt;=68,ROUND(E325*'Reference Standards'!$B$4+'Reference Standards'!$B$5,2),ROUND(E325*'Reference Standards'!$C$4+'Reference Standards'!$C$5,2)))))))))))</f>
        <v>0.8</v>
      </c>
      <c r="G325" s="441">
        <f>IFERROR(AVERAGE(F325:F327),"")</f>
        <v>0.8</v>
      </c>
      <c r="H325" s="441">
        <f>IFERROR(ROUND(AVERAGE(G325:G327),2),"")</f>
        <v>0.8</v>
      </c>
      <c r="I325" s="444" t="str">
        <f>IF(H325="","",IF(H325&gt;0.69,"Functioning",IF(H325&gt;0.29,"Functioning At Risk",IF(H325&gt;-1,"Not Functioning"))))</f>
        <v>Functioning</v>
      </c>
      <c r="J325" s="445">
        <f>IF(AND(H325="",H328="",H330="",H344="",H347=""),"",ROUND((IF(H325="",0,H325)*0.2)+(IF(H328="",0,H328)*0.2)+(IF(H330="",0,H330)*0.2)+(IF(H344="",0,H344)*0.2)+(IF(H347="",0,H347)*0.2),2))</f>
        <v>0.8</v>
      </c>
    </row>
    <row r="326" spans="1:11" s="5" customFormat="1" ht="15.75" x14ac:dyDescent="0.25">
      <c r="A326" s="436"/>
      <c r="B326" s="436"/>
      <c r="C326" s="146" t="s">
        <v>162</v>
      </c>
      <c r="D326" s="148"/>
      <c r="E326" s="49"/>
      <c r="F326" s="206" t="str">
        <f>IF(G320="No","",IF(E326="","",  IF(E326&gt;0.95,0,IF(E326&lt;=0.02,1,ROUND(IF(E326&gt;0.26,'Reference Standards'!$B$10*E326+'Reference Standards'!$B$11, IF(E326&lt;0.05, 'Reference Standards'!$D$10*E326+'Reference Standards'!$D$11, 'Reference Standards'!$C$10*E326+'Reference Standards'!$C$11)),2))) ))</f>
        <v/>
      </c>
      <c r="G326" s="442"/>
      <c r="H326" s="442"/>
      <c r="I326" s="444"/>
      <c r="J326" s="445"/>
    </row>
    <row r="327" spans="1:11" s="5" customFormat="1" ht="15.75" x14ac:dyDescent="0.25">
      <c r="A327" s="436"/>
      <c r="B327" s="470"/>
      <c r="C327" s="149" t="s">
        <v>164</v>
      </c>
      <c r="D327" s="150"/>
      <c r="E327" s="49"/>
      <c r="F327" s="205">
        <f>IF(G320="Yes","",(IF(G319="",0.8,(IF(AND(E327="",G319="Yes"),0.9,(IF(AND(E327="",G319="No"),0.8,IF(E327&gt;3.22,0,IF(E327&lt;0,"",ROUND('Reference Standards'!$B$15*E327+'Reference Standards'!$B$16,2))))))))))</f>
        <v>0.8</v>
      </c>
      <c r="G327" s="443"/>
      <c r="H327" s="443"/>
      <c r="I327" s="444"/>
      <c r="J327" s="445"/>
    </row>
    <row r="328" spans="1:11" s="5" customFormat="1" ht="15.75" x14ac:dyDescent="0.25">
      <c r="A328" s="451" t="s">
        <v>4</v>
      </c>
      <c r="B328" s="453" t="s">
        <v>5</v>
      </c>
      <c r="C328" s="17" t="s">
        <v>6</v>
      </c>
      <c r="D328" s="17"/>
      <c r="E328" s="44"/>
      <c r="F328" s="91">
        <f>IF(G319="",0.8,(IF(AND(E328="",G319="Yes"),0.9,(IF(AND(E328="",G319="No"),0.8,ROUND(IF(E328&gt;1.6,0,IF(E328&lt;=1,1,E328^2*'Reference Standards'!$F$2+E328*'Reference Standards'!$F$3+'Reference Standards'!$F$4)),2))))))</f>
        <v>0.8</v>
      </c>
      <c r="G328" s="454">
        <f>IFERROR(AVERAGE(F328:F329),"")</f>
        <v>0.8</v>
      </c>
      <c r="H328" s="455">
        <f>IFERROR(ROUND(AVERAGE(G328),2),"")</f>
        <v>0.8</v>
      </c>
      <c r="I328" s="457" t="str">
        <f>IF(H328="","",IF(H328&gt;0.69,"Functioning",IF(H328&gt;0.29,"Functioning At Risk",IF(H328&gt;-1,"Not Functioning"))))</f>
        <v>Functioning</v>
      </c>
      <c r="J328" s="445"/>
    </row>
    <row r="329" spans="1:11" s="5" customFormat="1" ht="15.75" x14ac:dyDescent="0.25">
      <c r="A329" s="452"/>
      <c r="B329" s="453"/>
      <c r="C329" s="17" t="s">
        <v>7</v>
      </c>
      <c r="D329" s="17"/>
      <c r="E329" s="50"/>
      <c r="F329" s="91">
        <f>IF(B321="Yes","",IF(G319="",0.8,(IF(AND(E329="",G319="Yes"),0.9,(IF(AND(E329="",G319="No"),0.8,(IF(OR(B319="A",B319="B",B319="Bc",B319="Ba"),IF(E329&lt;1.2,0,IF(E329&gt;=2.2,1,ROUND(IF(E329&lt;1.4,E329*'Reference Standards'!$F$13+'Reference Standards'!$F$14,E329*'Reference Standards'!$G$13+'Reference Standards'!$G$14),2))),IF(OR(B319="C",B319="Cb",B319="E"),IF(E329&lt;2,0,IF(E329&gt;=5,1,ROUND(IF(E329&lt;2.4,E329*'Reference Standards'!$G$8+'Reference Standards'!$G$9,E329*'Reference Standards'!$F$8+'Reference Standards'!$F$9),2))))))))))))</f>
        <v>0.8</v>
      </c>
      <c r="G329" s="454"/>
      <c r="H329" s="456"/>
      <c r="I329" s="458"/>
      <c r="J329" s="445"/>
    </row>
    <row r="330" spans="1:11" s="5" customFormat="1" ht="15.75" customHeight="1" x14ac:dyDescent="0.25">
      <c r="A330" s="448" t="s">
        <v>21</v>
      </c>
      <c r="B330" s="459" t="s">
        <v>22</v>
      </c>
      <c r="C330" s="21" t="s">
        <v>103</v>
      </c>
      <c r="D330" s="69"/>
      <c r="E330" s="44"/>
      <c r="F330" s="207" t="str">
        <f>IF(E330="","",IF(E330&gt;=660,1,IF(E330&lt;=430,ROUND('Reference Standards'!$I$4*E330+'Reference Standards'!$I$5,2),ROUND('Reference Standards'!$J$4*E330+'Reference Standards'!$J$5,2))))</f>
        <v/>
      </c>
      <c r="G330" s="431">
        <f>IFERROR(AVERAGE(F330:F331),"")</f>
        <v>0.8</v>
      </c>
      <c r="H330" s="466">
        <f>IFERROR(ROUND(AVERAGE(G330:G343),2),"")</f>
        <v>0.8</v>
      </c>
      <c r="I330" s="468" t="str">
        <f>IF(H330="","",IF(H330&gt;0.69,"Functioning",IF(H330&gt;0.29,"Functioning At Risk",IF(H330&gt;-1,"Not Functioning"))))</f>
        <v>Functioning</v>
      </c>
      <c r="J330" s="445"/>
    </row>
    <row r="331" spans="1:11" s="5" customFormat="1" ht="15.75" x14ac:dyDescent="0.25">
      <c r="A331" s="446"/>
      <c r="B331" s="460"/>
      <c r="C331" s="24" t="s">
        <v>99</v>
      </c>
      <c r="D331" s="70"/>
      <c r="E331" s="50"/>
      <c r="F331" s="93">
        <f>IF(ISNUMBER(E330),"",IF(G319="",0.8,(IF(AND(E331="",G319="Yes"),0.9,(IF(AND(E331="",G319="No"),0.8,IF(E331&gt;=28,1,ROUND(IF(E331&lt;=13,'Reference Standards'!$I$9*E331,'Reference Standards'!$J$9*E331+'Reference Standards'!$J$10),2))))))))</f>
        <v>0.8</v>
      </c>
      <c r="G331" s="434"/>
      <c r="H331" s="466"/>
      <c r="I331" s="468"/>
      <c r="J331" s="445"/>
    </row>
    <row r="332" spans="1:11" s="5" customFormat="1" ht="15.75" x14ac:dyDescent="0.25">
      <c r="A332" s="446"/>
      <c r="B332" s="446"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31">
        <f>IFERROR(AVERAGE(F332:F334),"")</f>
        <v>0.80000000000000016</v>
      </c>
      <c r="H332" s="467"/>
      <c r="I332" s="468"/>
      <c r="J332" s="445"/>
    </row>
    <row r="333" spans="1:11" s="5" customFormat="1" ht="15.75" x14ac:dyDescent="0.25">
      <c r="A333" s="446"/>
      <c r="B333" s="446"/>
      <c r="C333" s="20" t="s">
        <v>57</v>
      </c>
      <c r="D333" s="151"/>
      <c r="E333" s="221"/>
      <c r="F333" s="29">
        <f>IF(G319="",0.8,(IF(AND(E333="",G319="Yes"),0.9,(IF(AND(E333="",G319="No"),0.8,ROUND(IF(E333&gt;=75,0,IF(E333&lt;=5,1,IF(E333&gt;10,E333*'Reference Standards'!$I$14+'Reference Standards'!$I$15,'Reference Standards'!$J$14*E333+'Reference Standards'!$J$15))),2))))))</f>
        <v>0.8</v>
      </c>
      <c r="G333" s="432"/>
      <c r="H333" s="467"/>
      <c r="I333" s="468"/>
      <c r="J333" s="445"/>
    </row>
    <row r="334" spans="1:11" s="5" customFormat="1" ht="15.75" x14ac:dyDescent="0.25">
      <c r="A334" s="446"/>
      <c r="B334" s="447"/>
      <c r="C334" s="20" t="s">
        <v>125</v>
      </c>
      <c r="D334" s="20"/>
      <c r="E334" s="50"/>
      <c r="F334" s="93">
        <f>IF(G319="",0.8,(IF(AND(E334="",G319="Yes"),0.9,(IF(AND(E334="",G319="No"),0.8,IF(E334&gt;=50,0,ROUND(E334*'Reference Standards'!$I$18+'Reference Standards'!$I$19,2)))))))</f>
        <v>0.8</v>
      </c>
      <c r="G334" s="434"/>
      <c r="H334" s="467"/>
      <c r="I334" s="468"/>
      <c r="J334" s="445"/>
    </row>
    <row r="335" spans="1:11" s="5" customFormat="1" ht="15.75" x14ac:dyDescent="0.25">
      <c r="A335" s="446"/>
      <c r="B335" s="18" t="s">
        <v>70</v>
      </c>
      <c r="C335" s="26" t="s">
        <v>80</v>
      </c>
      <c r="D335" s="68"/>
      <c r="E335" s="50"/>
      <c r="F335" s="27" t="str">
        <f>IF(E335="","",IF(E335&gt;0.1,1,IF(E335&lt;=0.01,0,ROUND(E335*'Reference Standards'!$I$22+'Reference Standards'!$I$23,2))))</f>
        <v/>
      </c>
      <c r="G335" s="27" t="str">
        <f>IFERROR(AVERAGE(F335),"")</f>
        <v/>
      </c>
      <c r="H335" s="467"/>
      <c r="I335" s="468"/>
      <c r="J335" s="445"/>
    </row>
    <row r="336" spans="1:11" s="5" customFormat="1" ht="15.75" x14ac:dyDescent="0.25">
      <c r="A336" s="446"/>
      <c r="B336" s="448" t="s">
        <v>45</v>
      </c>
      <c r="C336" s="25" t="s">
        <v>46</v>
      </c>
      <c r="D336" s="25"/>
      <c r="E336" s="53"/>
      <c r="F336" s="208">
        <f>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49">
        <f>IFERROR(AVERAGE(F336:F339),"")</f>
        <v>0.80000000000000016</v>
      </c>
      <c r="H336" s="467"/>
      <c r="I336" s="468"/>
      <c r="J336" s="445"/>
    </row>
    <row r="337" spans="1:10" s="5" customFormat="1" ht="15.75" x14ac:dyDescent="0.25">
      <c r="A337" s="446"/>
      <c r="B337" s="446"/>
      <c r="C337" s="19" t="s">
        <v>47</v>
      </c>
      <c r="D337" s="19"/>
      <c r="E337" s="52"/>
      <c r="F337" s="29">
        <f>IF(G319="",0.8,(IF(AND(E337="",G319="Yes"),0.9,(IF(AND(E337="",G319="No"),0.8,ROUND(  IF(E337&lt;=1.1,0, IF(E337&gt;=3,1, IF(E337&lt;2, E337^2*'Reference Standards'!$I$42+  E337*'Reference Standards'!$I$43 + 'Reference Standards'!$I$44,      E337*'Reference Standards'!$J$43+'Reference Standards'!$J$44))),2))))))</f>
        <v>0.8</v>
      </c>
      <c r="G337" s="433"/>
      <c r="H337" s="467"/>
      <c r="I337" s="468"/>
      <c r="J337" s="445"/>
    </row>
    <row r="338" spans="1:10" s="5" customFormat="1" ht="15.75" x14ac:dyDescent="0.25">
      <c r="A338" s="446"/>
      <c r="B338" s="446"/>
      <c r="C338" s="19" t="s">
        <v>104</v>
      </c>
      <c r="D338" s="19"/>
      <c r="E338" s="52"/>
      <c r="F338" s="236">
        <f>IF(G319="",0.8,(IF(AND(E338="",G319="Yes"),0.9,(IF(AND(E338="",G319="No"),0.8,IF(OR(B319="A",LEFT(B319,1)="B"),IF(OR(E338&lt;=20,E338&gt;=90),0,IF(AND(E338&gt;=50,E338&lt;=60),1,IF(E338&lt;50,ROUND(E338*'Reference Standards'!$I$48+'Reference Standards'!$I$49,2),ROUND(E338*'Reference Standards'!$J$48+'Reference Standards'!$J$49,2)))),IF(OR(LEFT(B319)="C",B319="E"),IF(OR(E338&lt;=20,E338&gt;=85),0,IF(AND(E338&lt;=65,E338&gt;=45),1,IF(E338&lt;45,ROUND(E338*'Reference Standards'!$I$53+'Reference Standards'!$I$54,2),ROUND(E338*'Reference Standards'!$J$53+'Reference Standards'!$J$54,2)))))))))))</f>
        <v>0.8</v>
      </c>
      <c r="G338" s="433"/>
      <c r="H338" s="467"/>
      <c r="I338" s="468"/>
      <c r="J338" s="445"/>
    </row>
    <row r="339" spans="1:10" s="5" customFormat="1" ht="15.75" x14ac:dyDescent="0.25">
      <c r="A339" s="446"/>
      <c r="B339" s="447"/>
      <c r="C339" s="23" t="s">
        <v>88</v>
      </c>
      <c r="D339" s="19"/>
      <c r="E339" s="54"/>
      <c r="F339" s="237" t="str">
        <f>IF(E339="","",IF(E339&gt;=1.6,0,IF(E339&lt;=1,1,ROUND('Reference Standards'!$I$57*E339^3+'Reference Standards'!$I$58*E339^2+'Reference Standards'!$I$59*E339+'Reference Standards'!$I$60,2))))</f>
        <v/>
      </c>
      <c r="G339" s="450"/>
      <c r="H339" s="467"/>
      <c r="I339" s="468"/>
      <c r="J339" s="445"/>
    </row>
    <row r="340" spans="1:10" s="5" customFormat="1" ht="15.75" x14ac:dyDescent="0.25">
      <c r="A340" s="446"/>
      <c r="B340" s="448" t="s">
        <v>44</v>
      </c>
      <c r="C340" s="21" t="s">
        <v>180</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31">
        <f>IFERROR(AVERAGE(F340:F343),"")</f>
        <v>0.80000000000000016</v>
      </c>
      <c r="H340" s="467"/>
      <c r="I340" s="468"/>
      <c r="J340" s="445"/>
    </row>
    <row r="341" spans="1:10" s="5" customFormat="1" ht="15.75" x14ac:dyDescent="0.25">
      <c r="A341" s="446"/>
      <c r="B341" s="446"/>
      <c r="C341" s="23" t="s">
        <v>181</v>
      </c>
      <c r="D341" s="151"/>
      <c r="E341" s="222"/>
      <c r="F341" s="29">
        <f>IF(G319="",0.8,(IF(AND(E341="",G319="Yes"),0.9,(IF(AND(E341="",G319="No"),0.8,IF(B320="Yes",IF(E341&lt;=50,0,IF(E341&gt;=80,1,ROUND('Reference Standards'!$I$69*E341+'Reference Standards'!$I$70,2))),IF(B320="No",IF(E341&gt;=80,0,IF(E341&lt;=50,1,ROUND(E341*'Reference Standards'!$J$69+'Reference Standards'!$J$70,2))))))))))</f>
        <v>0.8</v>
      </c>
      <c r="G341" s="432"/>
      <c r="H341" s="467"/>
      <c r="I341" s="468"/>
      <c r="J341" s="445"/>
    </row>
    <row r="342" spans="1:10" s="5" customFormat="1" ht="15.75" x14ac:dyDescent="0.25">
      <c r="A342" s="446"/>
      <c r="B342" s="446"/>
      <c r="C342" s="23" t="s">
        <v>182</v>
      </c>
      <c r="D342" s="151"/>
      <c r="E342" s="222"/>
      <c r="F342" s="29">
        <f>IF(G319="",0.8,(IF(AND(E342="",G319="Yes"),0.9,(IF(AND(E342="",G319="No"),0.8,IF(E342&lt;=50,0,IF(E342&gt;=80,1, ROUND(E342*'Reference Standards'!$I$73+'Reference Standards'!$I$74,2))))))))</f>
        <v>0.8</v>
      </c>
      <c r="G342" s="433"/>
      <c r="H342" s="467"/>
      <c r="I342" s="468"/>
      <c r="J342" s="445"/>
    </row>
    <row r="343" spans="1:10" s="5" customFormat="1" ht="15.75" x14ac:dyDescent="0.25">
      <c r="A343" s="446"/>
      <c r="B343" s="447"/>
      <c r="C343" s="461" t="s">
        <v>272</v>
      </c>
      <c r="D343" s="462"/>
      <c r="E343" s="16"/>
      <c r="F343" s="93" t="str">
        <f>IF(OR(B320="",B320="No"),"",IF(AND(E343="",B320="Yes",G319="Yes"),0.9,IF(OR(G319="No",G319=""),0.8,IF(E343&lt;=9,0,IF(E343&gt;=14,1,ROUND('Reference Standards'!$I$77*E343+'Reference Standards'!$I$78,2))))))</f>
        <v/>
      </c>
      <c r="G343" s="434"/>
      <c r="H343" s="467"/>
      <c r="I343" s="468"/>
      <c r="J343" s="445"/>
    </row>
    <row r="344" spans="1:10" s="5" customFormat="1" ht="15.75" x14ac:dyDescent="0.25">
      <c r="A344" s="437" t="s">
        <v>49</v>
      </c>
      <c r="B344" s="152" t="s">
        <v>167</v>
      </c>
      <c r="C344" s="153" t="s">
        <v>174</v>
      </c>
      <c r="D344" s="155"/>
      <c r="E344" s="95"/>
      <c r="F344" s="160">
        <f>IF(G319="",0.8,(IF(AND(E344="",G319="Yes"),0.9,(IF(AND(E344="",G319="No"),0.8,IF(E344&gt;=25,0,IF(E344&lt;=10,1,ROUND(IF(E344&gt;18,'Reference Standards'!$L$4*E344+'Reference Standards'!$L$5,IF(E344&lt;12,'Reference Standards'!$N$4*E344+'Reference Standards'!$N$5,'Reference Standards'!$M$4*E344+'Reference Standards'!$M$5)),2))))))))</f>
        <v>0.8</v>
      </c>
      <c r="G344" s="158">
        <f>IFERROR(AVERAGE(F344),"")</f>
        <v>0.8</v>
      </c>
      <c r="H344" s="439">
        <f>IFERROR(ROUND(AVERAGE(G344:G346),2),"")</f>
        <v>0.8</v>
      </c>
      <c r="I344" s="463" t="str">
        <f>IF(H344="","",IF(H344&gt;0.69,"Functioning",IF(H344&gt;0.29,"Functioning At Risk",IF(H344&gt;-1,"Not Functioning"))))</f>
        <v>Functioning</v>
      </c>
      <c r="J344" s="445"/>
    </row>
    <row r="345" spans="1:10" s="5" customFormat="1" ht="15.75" x14ac:dyDescent="0.25">
      <c r="A345" s="438"/>
      <c r="B345" s="154" t="s">
        <v>168</v>
      </c>
      <c r="C345" s="153" t="s">
        <v>175</v>
      </c>
      <c r="D345" s="156"/>
      <c r="E345" s="49"/>
      <c r="F345" s="209">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9">
        <f>IFERROR(AVERAGE(F345),"")</f>
        <v>0.8</v>
      </c>
      <c r="H345" s="440"/>
      <c r="I345" s="464"/>
      <c r="J345" s="445"/>
    </row>
    <row r="346" spans="1:10" s="5" customFormat="1" ht="15.75" x14ac:dyDescent="0.25">
      <c r="A346" s="438"/>
      <c r="B346" s="152" t="s">
        <v>170</v>
      </c>
      <c r="C346" s="153" t="s">
        <v>176</v>
      </c>
      <c r="D346" s="157"/>
      <c r="E346" s="95"/>
      <c r="F346" s="160">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60">
        <f>IFERROR(AVERAGE(F346),"")</f>
        <v>0.8</v>
      </c>
      <c r="H346" s="440"/>
      <c r="I346" s="464"/>
      <c r="J346" s="445"/>
    </row>
    <row r="347" spans="1:10" s="5" customFormat="1" ht="15.75" customHeight="1" x14ac:dyDescent="0.25">
      <c r="A347" s="471" t="s">
        <v>50</v>
      </c>
      <c r="B347" s="214" t="s">
        <v>105</v>
      </c>
      <c r="C347" s="40" t="s">
        <v>177</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5">
        <f>IFERROR(AVERAGE(F347),"")</f>
        <v>0.8</v>
      </c>
      <c r="H347" s="465">
        <f>IFERROR(ROUND(AVERAGE(G347:G348),2),"")</f>
        <v>0.8</v>
      </c>
      <c r="I347" s="444" t="str">
        <f>IF(H347="","",IF(H347&gt;0.69,"Functioning",IF(H347&gt;0.29,"Functioning At Risk",IF(H347&gt;-1,"Not Functioning"))))</f>
        <v>Functioning</v>
      </c>
      <c r="J347" s="445"/>
    </row>
    <row r="348" spans="1:10" s="5" customFormat="1" ht="15.75" x14ac:dyDescent="0.25">
      <c r="A348" s="472"/>
      <c r="B348" s="216" t="s">
        <v>54</v>
      </c>
      <c r="C348" s="161" t="s">
        <v>178</v>
      </c>
      <c r="D348" s="162"/>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5">
        <f>IFERROR(AVERAGE(F348),"")</f>
        <v>0.8</v>
      </c>
      <c r="H348" s="465"/>
      <c r="I348" s="444"/>
      <c r="J348" s="445"/>
    </row>
    <row r="349" spans="1:10" x14ac:dyDescent="0.25">
      <c r="A349" s="5"/>
      <c r="B349" s="5"/>
      <c r="C349" s="5"/>
      <c r="E349" s="5"/>
      <c r="F349" s="5"/>
      <c r="H349" s="5"/>
      <c r="J349" s="4"/>
    </row>
  </sheetData>
  <sheetProtection password="9A39" sheet="1" formatColumns="0"/>
  <dataConsolidate/>
  <mergeCells count="390">
    <mergeCell ref="H317:I317"/>
    <mergeCell ref="B290:B292"/>
    <mergeCell ref="G290:G292"/>
    <mergeCell ref="C308:D308"/>
    <mergeCell ref="B325:B327"/>
    <mergeCell ref="G325:G327"/>
    <mergeCell ref="G297:G299"/>
    <mergeCell ref="G301:G304"/>
    <mergeCell ref="G305:G308"/>
    <mergeCell ref="E319:F319"/>
    <mergeCell ref="I325:I327"/>
    <mergeCell ref="H318:I318"/>
    <mergeCell ref="C133:D133"/>
    <mergeCell ref="B115:B117"/>
    <mergeCell ref="G115:G117"/>
    <mergeCell ref="B150:B152"/>
    <mergeCell ref="G150:G152"/>
    <mergeCell ref="C168:D168"/>
    <mergeCell ref="B185:B187"/>
    <mergeCell ref="G185:G187"/>
    <mergeCell ref="C203:D203"/>
    <mergeCell ref="G183:J183"/>
    <mergeCell ref="I169:I171"/>
    <mergeCell ref="H172:H173"/>
    <mergeCell ref="I172:I173"/>
    <mergeCell ref="A176:J176"/>
    <mergeCell ref="H177:I177"/>
    <mergeCell ref="H178:I178"/>
    <mergeCell ref="H179:I179"/>
    <mergeCell ref="H180:I180"/>
    <mergeCell ref="J150:J173"/>
    <mergeCell ref="B157:B159"/>
    <mergeCell ref="G157:G159"/>
    <mergeCell ref="B161:B164"/>
    <mergeCell ref="G161:G164"/>
    <mergeCell ref="H150:H152"/>
    <mergeCell ref="I45:I47"/>
    <mergeCell ref="C63:D63"/>
    <mergeCell ref="J45:J68"/>
    <mergeCell ref="B80:B82"/>
    <mergeCell ref="G80:G82"/>
    <mergeCell ref="E73:F73"/>
    <mergeCell ref="E74:F74"/>
    <mergeCell ref="A78:F78"/>
    <mergeCell ref="G78:J78"/>
    <mergeCell ref="C79:D79"/>
    <mergeCell ref="A48:A49"/>
    <mergeCell ref="A64:A66"/>
    <mergeCell ref="H64:H66"/>
    <mergeCell ref="I64:I66"/>
    <mergeCell ref="A67:A68"/>
    <mergeCell ref="H67:H68"/>
    <mergeCell ref="I67:I68"/>
    <mergeCell ref="A50:A63"/>
    <mergeCell ref="A45:A47"/>
    <mergeCell ref="B45:B47"/>
    <mergeCell ref="G45:G47"/>
    <mergeCell ref="H50:H63"/>
    <mergeCell ref="I50:I63"/>
    <mergeCell ref="I48:I49"/>
    <mergeCell ref="E143:F143"/>
    <mergeCell ref="E178:F178"/>
    <mergeCell ref="E213:F213"/>
    <mergeCell ref="E248:F248"/>
    <mergeCell ref="E283:F283"/>
    <mergeCell ref="E318:F318"/>
    <mergeCell ref="A295:A308"/>
    <mergeCell ref="B295:B296"/>
    <mergeCell ref="E284:F284"/>
    <mergeCell ref="B297:B299"/>
    <mergeCell ref="B301:B304"/>
    <mergeCell ref="B305:B308"/>
    <mergeCell ref="A288:F288"/>
    <mergeCell ref="C289:D289"/>
    <mergeCell ref="A274:A276"/>
    <mergeCell ref="A277:A278"/>
    <mergeCell ref="B220:B222"/>
    <mergeCell ref="A183:F183"/>
    <mergeCell ref="C184:D184"/>
    <mergeCell ref="A218:F218"/>
    <mergeCell ref="A172:A173"/>
    <mergeCell ref="E179:F179"/>
    <mergeCell ref="C238:D238"/>
    <mergeCell ref="B255:B257"/>
    <mergeCell ref="E249:F249"/>
    <mergeCell ref="I312:I313"/>
    <mergeCell ref="H225:H238"/>
    <mergeCell ref="I225:I238"/>
    <mergeCell ref="C219:D219"/>
    <mergeCell ref="H215:I215"/>
    <mergeCell ref="A190:A203"/>
    <mergeCell ref="B190:B191"/>
    <mergeCell ref="G190:G191"/>
    <mergeCell ref="H190:H203"/>
    <mergeCell ref="I190:I203"/>
    <mergeCell ref="A204:A206"/>
    <mergeCell ref="H204:H206"/>
    <mergeCell ref="I204:I206"/>
    <mergeCell ref="A207:A208"/>
    <mergeCell ref="H207:H208"/>
    <mergeCell ref="I207:I208"/>
    <mergeCell ref="H284:I284"/>
    <mergeCell ref="G260:G261"/>
    <mergeCell ref="H283:I283"/>
    <mergeCell ref="H285:I285"/>
    <mergeCell ref="G288:J288"/>
    <mergeCell ref="J290:J313"/>
    <mergeCell ref="A347:A348"/>
    <mergeCell ref="H347:H348"/>
    <mergeCell ref="I347:I348"/>
    <mergeCell ref="A323:F323"/>
    <mergeCell ref="G323:J323"/>
    <mergeCell ref="C324:D324"/>
    <mergeCell ref="J325:J348"/>
    <mergeCell ref="A328:A329"/>
    <mergeCell ref="B328:B329"/>
    <mergeCell ref="G328:G329"/>
    <mergeCell ref="H328:H329"/>
    <mergeCell ref="I328:I329"/>
    <mergeCell ref="A330:A343"/>
    <mergeCell ref="B330:B331"/>
    <mergeCell ref="G330:G331"/>
    <mergeCell ref="H330:H343"/>
    <mergeCell ref="I330:I343"/>
    <mergeCell ref="B332:B334"/>
    <mergeCell ref="B340:B343"/>
    <mergeCell ref="G340:G343"/>
    <mergeCell ref="A325:A327"/>
    <mergeCell ref="H325:H327"/>
    <mergeCell ref="C343:D343"/>
    <mergeCell ref="G336:G339"/>
    <mergeCell ref="A344:A346"/>
    <mergeCell ref="H344:H346"/>
    <mergeCell ref="I344:I346"/>
    <mergeCell ref="H290:H292"/>
    <mergeCell ref="I290:I292"/>
    <mergeCell ref="A293:A294"/>
    <mergeCell ref="B293:B294"/>
    <mergeCell ref="G293:G294"/>
    <mergeCell ref="H293:H294"/>
    <mergeCell ref="I293:I294"/>
    <mergeCell ref="A290:A292"/>
    <mergeCell ref="G295:G296"/>
    <mergeCell ref="H295:H308"/>
    <mergeCell ref="I295:I308"/>
    <mergeCell ref="A309:A311"/>
    <mergeCell ref="H309:H311"/>
    <mergeCell ref="I309:I311"/>
    <mergeCell ref="A312:A313"/>
    <mergeCell ref="H312:H313"/>
    <mergeCell ref="H319:I319"/>
    <mergeCell ref="H320:I320"/>
    <mergeCell ref="G332:G334"/>
    <mergeCell ref="B336:B339"/>
    <mergeCell ref="A316:J316"/>
    <mergeCell ref="A220:A222"/>
    <mergeCell ref="H220:H222"/>
    <mergeCell ref="I220:I222"/>
    <mergeCell ref="A239:A241"/>
    <mergeCell ref="H239:H241"/>
    <mergeCell ref="I239:I241"/>
    <mergeCell ref="A242:A243"/>
    <mergeCell ref="H242:H243"/>
    <mergeCell ref="I242:I243"/>
    <mergeCell ref="A223:A224"/>
    <mergeCell ref="B223:B224"/>
    <mergeCell ref="G223:G224"/>
    <mergeCell ref="H223:H224"/>
    <mergeCell ref="I223:I224"/>
    <mergeCell ref="A225:A238"/>
    <mergeCell ref="B225:B226"/>
    <mergeCell ref="G225:G226"/>
    <mergeCell ref="G220:G222"/>
    <mergeCell ref="I188:I189"/>
    <mergeCell ref="G188:G189"/>
    <mergeCell ref="J220:J243"/>
    <mergeCell ref="B227:B229"/>
    <mergeCell ref="G227:G229"/>
    <mergeCell ref="B231:B234"/>
    <mergeCell ref="G231:G234"/>
    <mergeCell ref="B235:B238"/>
    <mergeCell ref="G235:G238"/>
    <mergeCell ref="A155:A168"/>
    <mergeCell ref="B155:B156"/>
    <mergeCell ref="G155:G156"/>
    <mergeCell ref="H155:H168"/>
    <mergeCell ref="I155:I168"/>
    <mergeCell ref="G218:J218"/>
    <mergeCell ref="J185:J208"/>
    <mergeCell ref="B192:B194"/>
    <mergeCell ref="G192:G194"/>
    <mergeCell ref="B196:B199"/>
    <mergeCell ref="G196:G199"/>
    <mergeCell ref="B200:B203"/>
    <mergeCell ref="G200:G203"/>
    <mergeCell ref="A185:A187"/>
    <mergeCell ref="H185:H187"/>
    <mergeCell ref="I185:I187"/>
    <mergeCell ref="A188:A189"/>
    <mergeCell ref="B188:B189"/>
    <mergeCell ref="E214:F214"/>
    <mergeCell ref="A211:J211"/>
    <mergeCell ref="H212:I212"/>
    <mergeCell ref="H213:I213"/>
    <mergeCell ref="H214:I214"/>
    <mergeCell ref="H188:H189"/>
    <mergeCell ref="A169:A171"/>
    <mergeCell ref="H169:H171"/>
    <mergeCell ref="C149:D149"/>
    <mergeCell ref="A134:A136"/>
    <mergeCell ref="H134:H136"/>
    <mergeCell ref="I134:I136"/>
    <mergeCell ref="A137:A138"/>
    <mergeCell ref="H137:H138"/>
    <mergeCell ref="I137:I138"/>
    <mergeCell ref="E144:F144"/>
    <mergeCell ref="A141:J141"/>
    <mergeCell ref="H142:I142"/>
    <mergeCell ref="H143:I143"/>
    <mergeCell ref="H144:I144"/>
    <mergeCell ref="H145:I145"/>
    <mergeCell ref="B165:B168"/>
    <mergeCell ref="G165:G168"/>
    <mergeCell ref="A150:A152"/>
    <mergeCell ref="I150:I152"/>
    <mergeCell ref="A153:A154"/>
    <mergeCell ref="B153:B154"/>
    <mergeCell ref="G153:G154"/>
    <mergeCell ref="H153:H154"/>
    <mergeCell ref="I153:I154"/>
    <mergeCell ref="A120:A133"/>
    <mergeCell ref="B120:B121"/>
    <mergeCell ref="G120:G121"/>
    <mergeCell ref="H120:H133"/>
    <mergeCell ref="I120:I133"/>
    <mergeCell ref="A113:F113"/>
    <mergeCell ref="G113:J113"/>
    <mergeCell ref="C114:D114"/>
    <mergeCell ref="A148:F148"/>
    <mergeCell ref="G148:J148"/>
    <mergeCell ref="J115:J138"/>
    <mergeCell ref="B122:B124"/>
    <mergeCell ref="G122:G124"/>
    <mergeCell ref="B126:B129"/>
    <mergeCell ref="G126:G129"/>
    <mergeCell ref="B130:B133"/>
    <mergeCell ref="G130:G133"/>
    <mergeCell ref="A115:A117"/>
    <mergeCell ref="H115:H117"/>
    <mergeCell ref="I115:I117"/>
    <mergeCell ref="A118:A119"/>
    <mergeCell ref="B118:B119"/>
    <mergeCell ref="H118:H119"/>
    <mergeCell ref="I118:I119"/>
    <mergeCell ref="G118:G119"/>
    <mergeCell ref="J80:J103"/>
    <mergeCell ref="B87:B89"/>
    <mergeCell ref="G87:G89"/>
    <mergeCell ref="B91:B94"/>
    <mergeCell ref="G91:G94"/>
    <mergeCell ref="B95:B98"/>
    <mergeCell ref="G95:G98"/>
    <mergeCell ref="H80:H82"/>
    <mergeCell ref="I80:I82"/>
    <mergeCell ref="B83:B84"/>
    <mergeCell ref="G83:G84"/>
    <mergeCell ref="H83:H84"/>
    <mergeCell ref="I83:I84"/>
    <mergeCell ref="B85:B86"/>
    <mergeCell ref="G85:G86"/>
    <mergeCell ref="H85:H98"/>
    <mergeCell ref="I85:I98"/>
    <mergeCell ref="H110:I110"/>
    <mergeCell ref="C98:D98"/>
    <mergeCell ref="I99:I101"/>
    <mergeCell ref="E109:F109"/>
    <mergeCell ref="H102:H103"/>
    <mergeCell ref="I102:I103"/>
    <mergeCell ref="A32:A33"/>
    <mergeCell ref="A13:A14"/>
    <mergeCell ref="A29:A31"/>
    <mergeCell ref="E39:F39"/>
    <mergeCell ref="A43:F43"/>
    <mergeCell ref="G43:J43"/>
    <mergeCell ref="C44:D44"/>
    <mergeCell ref="H40:I40"/>
    <mergeCell ref="J10:J33"/>
    <mergeCell ref="I10:I12"/>
    <mergeCell ref="G13:G14"/>
    <mergeCell ref="H15:H28"/>
    <mergeCell ref="I15:I28"/>
    <mergeCell ref="H32:H33"/>
    <mergeCell ref="I13:I14"/>
    <mergeCell ref="G25:G28"/>
    <mergeCell ref="H13:H14"/>
    <mergeCell ref="G15:G16"/>
    <mergeCell ref="G17:G19"/>
    <mergeCell ref="B15:B16"/>
    <mergeCell ref="H29:H31"/>
    <mergeCell ref="B13:B14"/>
    <mergeCell ref="B17:B19"/>
    <mergeCell ref="B25:B28"/>
    <mergeCell ref="G10:G12"/>
    <mergeCell ref="B52:B54"/>
    <mergeCell ref="G52:G54"/>
    <mergeCell ref="B56:B59"/>
    <mergeCell ref="G48:G49"/>
    <mergeCell ref="H48:H49"/>
    <mergeCell ref="G56:G59"/>
    <mergeCell ref="B60:B63"/>
    <mergeCell ref="G60:G63"/>
    <mergeCell ref="B48:B49"/>
    <mergeCell ref="H45:H47"/>
    <mergeCell ref="B50:B51"/>
    <mergeCell ref="G50:G51"/>
    <mergeCell ref="H5:I5"/>
    <mergeCell ref="H4:I4"/>
    <mergeCell ref="H3:I3"/>
    <mergeCell ref="H2:I2"/>
    <mergeCell ref="A1:J1"/>
    <mergeCell ref="A36:J36"/>
    <mergeCell ref="H37:I37"/>
    <mergeCell ref="H38:I38"/>
    <mergeCell ref="H39:I39"/>
    <mergeCell ref="A8:F8"/>
    <mergeCell ref="A10:A12"/>
    <mergeCell ref="H10:H12"/>
    <mergeCell ref="G8:J8"/>
    <mergeCell ref="C9:D9"/>
    <mergeCell ref="E4:F4"/>
    <mergeCell ref="E3:F3"/>
    <mergeCell ref="B10:B12"/>
    <mergeCell ref="B21:B24"/>
    <mergeCell ref="G21:G24"/>
    <mergeCell ref="C28:D28"/>
    <mergeCell ref="E38:F38"/>
    <mergeCell ref="I32:I33"/>
    <mergeCell ref="I29:I31"/>
    <mergeCell ref="A15:A28"/>
    <mergeCell ref="I258:I259"/>
    <mergeCell ref="A260:A273"/>
    <mergeCell ref="B260:B261"/>
    <mergeCell ref="G255:G257"/>
    <mergeCell ref="C273:D273"/>
    <mergeCell ref="H274:H276"/>
    <mergeCell ref="I274:I276"/>
    <mergeCell ref="H277:H278"/>
    <mergeCell ref="I277:I278"/>
    <mergeCell ref="H260:H273"/>
    <mergeCell ref="I260:I273"/>
    <mergeCell ref="A71:J71"/>
    <mergeCell ref="H72:I72"/>
    <mergeCell ref="H73:I73"/>
    <mergeCell ref="H74:I74"/>
    <mergeCell ref="H75:I75"/>
    <mergeCell ref="A106:J106"/>
    <mergeCell ref="H107:I107"/>
    <mergeCell ref="H108:I108"/>
    <mergeCell ref="H109:I109"/>
    <mergeCell ref="A99:A101"/>
    <mergeCell ref="H99:H101"/>
    <mergeCell ref="A102:A103"/>
    <mergeCell ref="A80:A82"/>
    <mergeCell ref="A83:A84"/>
    <mergeCell ref="A85:A98"/>
    <mergeCell ref="E108:F108"/>
    <mergeCell ref="A246:J246"/>
    <mergeCell ref="H247:I247"/>
    <mergeCell ref="H248:I248"/>
    <mergeCell ref="H249:I249"/>
    <mergeCell ref="H250:I250"/>
    <mergeCell ref="A281:J281"/>
    <mergeCell ref="H282:I282"/>
    <mergeCell ref="A253:F253"/>
    <mergeCell ref="G253:J253"/>
    <mergeCell ref="C254:D254"/>
    <mergeCell ref="G270:G273"/>
    <mergeCell ref="A255:A257"/>
    <mergeCell ref="H255:H257"/>
    <mergeCell ref="I255:I257"/>
    <mergeCell ref="J255:J278"/>
    <mergeCell ref="B262:B264"/>
    <mergeCell ref="G262:G264"/>
    <mergeCell ref="B266:B269"/>
    <mergeCell ref="G266:G269"/>
    <mergeCell ref="B270:B273"/>
    <mergeCell ref="A258:A259"/>
    <mergeCell ref="B258:B259"/>
    <mergeCell ref="G258:G259"/>
    <mergeCell ref="H258:H259"/>
  </mergeCells>
  <conditionalFormatting sqref="A9:C9 A13:D13 H15:I16 H13:I13 K8:L12 G8 A15:D15 C14:D14 E9:J9 H34:L34 K5:K7 K35 L1:M2 D18 A42 A77 A112 A147 A182 A217 A252 A287 A322 I10:J12 C16:D17 K13:K19 D30:D32 I32:I33 A32:A33 K25:K33 I67:I68 A67:A68 A1:A2 C2:D2 B7:I7 A3:D6">
    <cfRule type="beginsWith" dxfId="2615" priority="6893" stopIfTrue="1" operator="beginsWith" text="Functioning At Risk">
      <formula>LEFT(A1,LEN("Functioning At Risk"))="Functioning At Risk"</formula>
    </cfRule>
    <cfRule type="beginsWith" dxfId="2614" priority="6894" stopIfTrue="1" operator="beginsWith" text="Not Functioning">
      <formula>LEFT(A1,LEN("Not Functioning"))="Not Functioning"</formula>
    </cfRule>
    <cfRule type="containsText" dxfId="2613" priority="6895" operator="containsText" text="Functioning">
      <formula>NOT(ISERROR(SEARCH("Functioning",A1)))</formula>
    </cfRule>
  </conditionalFormatting>
  <conditionalFormatting sqref="D5:D6">
    <cfRule type="beginsWith" dxfId="2612" priority="6236" stopIfTrue="1" operator="beginsWith" text="Functioning At Risk">
      <formula>LEFT(D5,LEN("Functioning At Risk"))="Functioning At Risk"</formula>
    </cfRule>
    <cfRule type="beginsWith" dxfId="2611" priority="6237" stopIfTrue="1" operator="beginsWith" text="Not Functioning">
      <formula>LEFT(D5,LEN("Not Functioning"))="Not Functioning"</formula>
    </cfRule>
    <cfRule type="containsText" dxfId="2610" priority="6238" operator="containsText" text="Functioning">
      <formula>NOT(ISERROR(SEARCH("Functioning",D5)))</formula>
    </cfRule>
  </conditionalFormatting>
  <conditionalFormatting sqref="A29">
    <cfRule type="beginsWith" dxfId="2609" priority="6057" stopIfTrue="1" operator="beginsWith" text="Functioning At Risk">
      <formula>LEFT(A29,LEN("Functioning At Risk"))="Functioning At Risk"</formula>
    </cfRule>
    <cfRule type="beginsWith" dxfId="2608" priority="6058" stopIfTrue="1" operator="beginsWith" text="Not Functioning">
      <formula>LEFT(A29,LEN("Not Functioning"))="Not Functioning"</formula>
    </cfRule>
    <cfRule type="containsText" dxfId="2607" priority="6059" operator="containsText" text="Functioning">
      <formula>NOT(ISERROR(SEARCH("Functioning",A29)))</formula>
    </cfRule>
  </conditionalFormatting>
  <conditionalFormatting sqref="H29">
    <cfRule type="beginsWith" dxfId="2606" priority="6054" stopIfTrue="1" operator="beginsWith" text="Functioning At Risk">
      <formula>LEFT(H29,LEN("Functioning At Risk"))="Functioning At Risk"</formula>
    </cfRule>
    <cfRule type="beginsWith" dxfId="2605" priority="6055" stopIfTrue="1" operator="beginsWith" text="Not Functioning">
      <formula>LEFT(H29,LEN("Not Functioning"))="Not Functioning"</formula>
    </cfRule>
    <cfRule type="containsText" dxfId="2604" priority="6056" operator="containsText" text="Functioning">
      <formula>NOT(ISERROR(SEARCH("Functioning",H29)))</formula>
    </cfRule>
  </conditionalFormatting>
  <conditionalFormatting sqref="I29">
    <cfRule type="beginsWith" dxfId="2603" priority="6051" stopIfTrue="1" operator="beginsWith" text="Functioning At Risk">
      <formula>LEFT(I29,LEN("Functioning At Risk"))="Functioning At Risk"</formula>
    </cfRule>
    <cfRule type="beginsWith" dxfId="2602" priority="6052" stopIfTrue="1" operator="beginsWith" text="Not Functioning">
      <formula>LEFT(I29,LEN("Not Functioning"))="Not Functioning"</formula>
    </cfRule>
    <cfRule type="containsText" dxfId="2601" priority="6053" operator="containsText" text="Functioning">
      <formula>NOT(ISERROR(SEARCH("Functioning",I29)))</formula>
    </cfRule>
  </conditionalFormatting>
  <conditionalFormatting sqref="D33">
    <cfRule type="beginsWith" dxfId="2600" priority="6047" stopIfTrue="1" operator="beginsWith" text="Functioning At Risk">
      <formula>LEFT(D33,LEN("Functioning At Risk"))="Functioning At Risk"</formula>
    </cfRule>
    <cfRule type="beginsWith" dxfId="2599" priority="6048" stopIfTrue="1" operator="beginsWith" text="Not Functioning">
      <formula>LEFT(D33,LEN("Not Functioning"))="Not Functioning"</formula>
    </cfRule>
    <cfRule type="containsText" dxfId="2598" priority="6049" operator="containsText" text="Functioning">
      <formula>NOT(ISERROR(SEARCH("Functioning",D33)))</formula>
    </cfRule>
  </conditionalFormatting>
  <conditionalFormatting sqref="B33">
    <cfRule type="beginsWith" dxfId="2597" priority="6041" stopIfTrue="1" operator="beginsWith" text="Functioning At Risk">
      <formula>LEFT(B33,LEN("Functioning At Risk"))="Functioning At Risk"</formula>
    </cfRule>
    <cfRule type="beginsWith" dxfId="2596" priority="6042" stopIfTrue="1" operator="beginsWith" text="Not Functioning">
      <formula>LEFT(B33,LEN("Not Functioning"))="Not Functioning"</formula>
    </cfRule>
    <cfRule type="containsText" dxfId="2595" priority="6043" operator="containsText" text="Functioning">
      <formula>NOT(ISERROR(SEARCH("Functioning",B33)))</formula>
    </cfRule>
  </conditionalFormatting>
  <conditionalFormatting sqref="B25">
    <cfRule type="beginsWith" dxfId="2594" priority="6010" stopIfTrue="1" operator="beginsWith" text="Functioning At Risk">
      <formula>LEFT(B25,LEN("Functioning At Risk"))="Functioning At Risk"</formula>
    </cfRule>
    <cfRule type="beginsWith" dxfId="2593" priority="6011" stopIfTrue="1" operator="beginsWith" text="Not Functioning">
      <formula>LEFT(B25,LEN("Not Functioning"))="Not Functioning"</formula>
    </cfRule>
    <cfRule type="containsText" dxfId="2592" priority="6012" operator="containsText" text="Functioning">
      <formula>NOT(ISERROR(SEARCH("Functioning",B25)))</formula>
    </cfRule>
  </conditionalFormatting>
  <conditionalFormatting sqref="B32">
    <cfRule type="beginsWith" dxfId="2591" priority="5918" stopIfTrue="1" operator="beginsWith" text="Functioning At Risk">
      <formula>LEFT(B32,LEN("Functioning At Risk"))="Functioning At Risk"</formula>
    </cfRule>
    <cfRule type="beginsWith" dxfId="2590" priority="5919" stopIfTrue="1" operator="beginsWith" text="Not Functioning">
      <formula>LEFT(B32,LEN("Not Functioning"))="Not Functioning"</formula>
    </cfRule>
    <cfRule type="containsText" dxfId="2589" priority="5920" operator="containsText" text="Functioning">
      <formula>NOT(ISERROR(SEARCH("Functioning",B32)))</formula>
    </cfRule>
  </conditionalFormatting>
  <conditionalFormatting sqref="K69:L69 K70">
    <cfRule type="beginsWith" dxfId="2588" priority="5759" stopIfTrue="1" operator="beginsWith" text="Functioning At Risk">
      <formula>LEFT(K69,LEN("Functioning At Risk"))="Functioning At Risk"</formula>
    </cfRule>
    <cfRule type="beginsWith" dxfId="2587" priority="5760" stopIfTrue="1" operator="beginsWith" text="Not Functioning">
      <formula>LEFT(K69,LEN("Not Functioning"))="Not Functioning"</formula>
    </cfRule>
    <cfRule type="containsText" dxfId="2586" priority="5761" operator="containsText" text="Functioning">
      <formula>NOT(ISERROR(SEARCH("Functioning",K69)))</formula>
    </cfRule>
  </conditionalFormatting>
  <conditionalFormatting sqref="K104:L104 K105">
    <cfRule type="beginsWith" dxfId="2585" priority="5642" stopIfTrue="1" operator="beginsWith" text="Functioning At Risk">
      <formula>LEFT(K104,LEN("Functioning At Risk"))="Functioning At Risk"</formula>
    </cfRule>
    <cfRule type="beginsWith" dxfId="2584" priority="5643" stopIfTrue="1" operator="beginsWith" text="Not Functioning">
      <formula>LEFT(K104,LEN("Not Functioning"))="Not Functioning"</formula>
    </cfRule>
    <cfRule type="containsText" dxfId="2583" priority="5644" operator="containsText" text="Functioning">
      <formula>NOT(ISERROR(SEARCH("Functioning",K104)))</formula>
    </cfRule>
  </conditionalFormatting>
  <conditionalFormatting sqref="K139:L139 K140">
    <cfRule type="beginsWith" dxfId="2582" priority="5512" stopIfTrue="1" operator="beginsWith" text="Functioning At Risk">
      <formula>LEFT(K139,LEN("Functioning At Risk"))="Functioning At Risk"</formula>
    </cfRule>
    <cfRule type="beginsWith" dxfId="2581" priority="5513" stopIfTrue="1" operator="beginsWith" text="Not Functioning">
      <formula>LEFT(K139,LEN("Not Functioning"))="Not Functioning"</formula>
    </cfRule>
    <cfRule type="containsText" dxfId="2580" priority="5514" operator="containsText" text="Functioning">
      <formula>NOT(ISERROR(SEARCH("Functioning",K139)))</formula>
    </cfRule>
  </conditionalFormatting>
  <conditionalFormatting sqref="K174:L174 K175">
    <cfRule type="beginsWith" dxfId="2579" priority="5393" stopIfTrue="1" operator="beginsWith" text="Functioning At Risk">
      <formula>LEFT(K174,LEN("Functioning At Risk"))="Functioning At Risk"</formula>
    </cfRule>
    <cfRule type="beginsWith" dxfId="2578" priority="5394" stopIfTrue="1" operator="beginsWith" text="Not Functioning">
      <formula>LEFT(K174,LEN("Not Functioning"))="Not Functioning"</formula>
    </cfRule>
    <cfRule type="containsText" dxfId="2577" priority="5395" operator="containsText" text="Functioning">
      <formula>NOT(ISERROR(SEARCH("Functioning",K174)))</formula>
    </cfRule>
  </conditionalFormatting>
  <conditionalFormatting sqref="K209:L209 K210">
    <cfRule type="beginsWith" dxfId="2576" priority="5276" stopIfTrue="1" operator="beginsWith" text="Functioning At Risk">
      <formula>LEFT(K209,LEN("Functioning At Risk"))="Functioning At Risk"</formula>
    </cfRule>
    <cfRule type="beginsWith" dxfId="2575" priority="5277" stopIfTrue="1" operator="beginsWith" text="Not Functioning">
      <formula>LEFT(K209,LEN("Not Functioning"))="Not Functioning"</formula>
    </cfRule>
    <cfRule type="containsText" dxfId="2574" priority="5278" operator="containsText" text="Functioning">
      <formula>NOT(ISERROR(SEARCH("Functioning",K209)))</formula>
    </cfRule>
  </conditionalFormatting>
  <conditionalFormatting sqref="K244:L244 K245">
    <cfRule type="beginsWith" dxfId="2573" priority="5159" stopIfTrue="1" operator="beginsWith" text="Functioning At Risk">
      <formula>LEFT(K244,LEN("Functioning At Risk"))="Functioning At Risk"</formula>
    </cfRule>
    <cfRule type="beginsWith" dxfId="2572" priority="5160" stopIfTrue="1" operator="beginsWith" text="Not Functioning">
      <formula>LEFT(K244,LEN("Not Functioning"))="Not Functioning"</formula>
    </cfRule>
    <cfRule type="containsText" dxfId="2571" priority="5161" operator="containsText" text="Functioning">
      <formula>NOT(ISERROR(SEARCH("Functioning",K244)))</formula>
    </cfRule>
  </conditionalFormatting>
  <conditionalFormatting sqref="K279:L279 K280">
    <cfRule type="beginsWith" dxfId="2570" priority="5042" stopIfTrue="1" operator="beginsWith" text="Functioning At Risk">
      <formula>LEFT(K279,LEN("Functioning At Risk"))="Functioning At Risk"</formula>
    </cfRule>
    <cfRule type="beginsWith" dxfId="2569" priority="5043" stopIfTrue="1" operator="beginsWith" text="Not Functioning">
      <formula>LEFT(K279,LEN("Not Functioning"))="Not Functioning"</formula>
    </cfRule>
    <cfRule type="containsText" dxfId="2568" priority="5044" operator="containsText" text="Functioning">
      <formula>NOT(ISERROR(SEARCH("Functioning",K279)))</formula>
    </cfRule>
  </conditionalFormatting>
  <conditionalFormatting sqref="K314:L314 K315">
    <cfRule type="beginsWith" dxfId="2567" priority="4925" stopIfTrue="1" operator="beginsWith" text="Functioning At Risk">
      <formula>LEFT(K314,LEN("Functioning At Risk"))="Functioning At Risk"</formula>
    </cfRule>
    <cfRule type="beginsWith" dxfId="2566" priority="4926" stopIfTrue="1" operator="beginsWith" text="Not Functioning">
      <formula>LEFT(K314,LEN("Not Functioning"))="Not Functioning"</formula>
    </cfRule>
    <cfRule type="containsText" dxfId="2565" priority="4927" operator="containsText" text="Functioning">
      <formula>NOT(ISERROR(SEARCH("Functioning",K314)))</formula>
    </cfRule>
  </conditionalFormatting>
  <conditionalFormatting sqref="A44:C44 A48:D48 H50:I51 G43 A50:D50 C49:D49 A51 C51:D51 H69:J69 C42:J42 E44:I44">
    <cfRule type="beginsWith" dxfId="2564" priority="4148" stopIfTrue="1" operator="beginsWith" text="Functioning At Risk">
      <formula>LEFT(A42,LEN("Functioning At Risk"))="Functioning At Risk"</formula>
    </cfRule>
    <cfRule type="beginsWith" dxfId="2563" priority="4149" stopIfTrue="1" operator="beginsWith" text="Not Functioning">
      <formula>LEFT(A42,LEN("Not Functioning"))="Not Functioning"</formula>
    </cfRule>
    <cfRule type="containsText" dxfId="2562" priority="4150" operator="containsText" text="Functioning">
      <formula>NOT(ISERROR(SEARCH("Functioning",A42)))</formula>
    </cfRule>
  </conditionalFormatting>
  <conditionalFormatting sqref="A79:C79 J80:J82 G78 H104:J104 C77:J77 E79:I79">
    <cfRule type="beginsWith" dxfId="2561" priority="4004" stopIfTrue="1" operator="beginsWith" text="Functioning At Risk">
      <formula>LEFT(A77,LEN("Functioning At Risk"))="Functioning At Risk"</formula>
    </cfRule>
    <cfRule type="beginsWith" dxfId="2560" priority="4005" stopIfTrue="1" operator="beginsWith" text="Not Functioning">
      <formula>LEFT(A77,LEN("Not Functioning"))="Not Functioning"</formula>
    </cfRule>
    <cfRule type="containsText" dxfId="2559" priority="4006" operator="containsText" text="Functioning">
      <formula>NOT(ISERROR(SEARCH("Functioning",A77)))</formula>
    </cfRule>
  </conditionalFormatting>
  <conditionalFormatting sqref="A149:C149 G148 H174:J174 C147:J147 E149:I149">
    <cfRule type="beginsWith" dxfId="2558" priority="3716" stopIfTrue="1" operator="beginsWith" text="Functioning At Risk">
      <formula>LEFT(A147,LEN("Functioning At Risk"))="Functioning At Risk"</formula>
    </cfRule>
    <cfRule type="beginsWith" dxfId="2557" priority="3717" stopIfTrue="1" operator="beginsWith" text="Not Functioning">
      <formula>LEFT(A147,LEN("Not Functioning"))="Not Functioning"</formula>
    </cfRule>
    <cfRule type="containsText" dxfId="2556" priority="3718" operator="containsText" text="Functioning">
      <formula>NOT(ISERROR(SEARCH("Functioning",A147)))</formula>
    </cfRule>
  </conditionalFormatting>
  <conditionalFormatting sqref="A184:C184 G183 H209:J209 C182:J182 E184:I184">
    <cfRule type="beginsWith" dxfId="2555" priority="3572" stopIfTrue="1" operator="beginsWith" text="Functioning At Risk">
      <formula>LEFT(A182,LEN("Functioning At Risk"))="Functioning At Risk"</formula>
    </cfRule>
    <cfRule type="beginsWith" dxfId="2554" priority="3573" stopIfTrue="1" operator="beginsWith" text="Not Functioning">
      <formula>LEFT(A182,LEN("Not Functioning"))="Not Functioning"</formula>
    </cfRule>
    <cfRule type="containsText" dxfId="2553" priority="3574" operator="containsText" text="Functioning">
      <formula>NOT(ISERROR(SEARCH("Functioning",A182)))</formula>
    </cfRule>
  </conditionalFormatting>
  <conditionalFormatting sqref="A289:C289 G288 H314:J314 C287:J287 E289:I289">
    <cfRule type="beginsWith" dxfId="2552" priority="3140" stopIfTrue="1" operator="beginsWith" text="Functioning At Risk">
      <formula>LEFT(A287,LEN("Functioning At Risk"))="Functioning At Risk"</formula>
    </cfRule>
    <cfRule type="beginsWith" dxfId="2551" priority="3141" stopIfTrue="1" operator="beginsWith" text="Not Functioning">
      <formula>LEFT(A287,LEN("Not Functioning"))="Not Functioning"</formula>
    </cfRule>
    <cfRule type="containsText" dxfId="2550" priority="3142" operator="containsText" text="Functioning">
      <formula>NOT(ISERROR(SEARCH("Functioning",A287)))</formula>
    </cfRule>
  </conditionalFormatting>
  <conditionalFormatting sqref="I64:I65">
    <cfRule type="beginsWith" dxfId="2549" priority="4109" stopIfTrue="1" operator="beginsWith" text="Functioning At Risk">
      <formula>LEFT(I64,LEN("Functioning At Risk"))="Functioning At Risk"</formula>
    </cfRule>
    <cfRule type="beginsWith" dxfId="2548" priority="4110" stopIfTrue="1" operator="beginsWith" text="Not Functioning">
      <formula>LEFT(I64,LEN("Not Functioning"))="Not Functioning"</formula>
    </cfRule>
    <cfRule type="containsText" dxfId="2547" priority="4111" operator="containsText" text="Functioning">
      <formula>NOT(ISERROR(SEARCH("Functioning",I64)))</formula>
    </cfRule>
  </conditionalFormatting>
  <conditionalFormatting sqref="A114:C114 G113 H139:J139 C112:J112 E114:I114">
    <cfRule type="beginsWith" dxfId="2546" priority="3860" stopIfTrue="1" operator="beginsWith" text="Functioning At Risk">
      <formula>LEFT(A112,LEN("Functioning At Risk"))="Functioning At Risk"</formula>
    </cfRule>
    <cfRule type="beginsWith" dxfId="2545" priority="3861" stopIfTrue="1" operator="beginsWith" text="Not Functioning">
      <formula>LEFT(A112,LEN("Not Functioning"))="Not Functioning"</formula>
    </cfRule>
    <cfRule type="containsText" dxfId="2544" priority="3862" operator="containsText" text="Functioning">
      <formula>NOT(ISERROR(SEARCH("Functioning",A112)))</formula>
    </cfRule>
  </conditionalFormatting>
  <conditionalFormatting sqref="I99">
    <cfRule type="beginsWith" dxfId="2543" priority="3965" stopIfTrue="1" operator="beginsWith" text="Functioning At Risk">
      <formula>LEFT(I99,LEN("Functioning At Risk"))="Functioning At Risk"</formula>
    </cfRule>
    <cfRule type="beginsWith" dxfId="2542" priority="3966" stopIfTrue="1" operator="beginsWith" text="Not Functioning">
      <formula>LEFT(I99,LEN("Not Functioning"))="Not Functioning"</formula>
    </cfRule>
    <cfRule type="containsText" dxfId="2541" priority="3967" operator="containsText" text="Functioning">
      <formula>NOT(ISERROR(SEARCH("Functioning",I99)))</formula>
    </cfRule>
  </conditionalFormatting>
  <conditionalFormatting sqref="A219:C219 G218 H244:J244 C217:J217 E219:I219">
    <cfRule type="beginsWith" dxfId="2540" priority="3428" stopIfTrue="1" operator="beginsWith" text="Functioning At Risk">
      <formula>LEFT(A217,LEN("Functioning At Risk"))="Functioning At Risk"</formula>
    </cfRule>
    <cfRule type="beginsWith" dxfId="2539" priority="3429" stopIfTrue="1" operator="beginsWith" text="Not Functioning">
      <formula>LEFT(A217,LEN("Not Functioning"))="Not Functioning"</formula>
    </cfRule>
    <cfRule type="containsText" dxfId="2538" priority="3430" operator="containsText" text="Functioning">
      <formula>NOT(ISERROR(SEARCH("Functioning",A217)))</formula>
    </cfRule>
  </conditionalFormatting>
  <conditionalFormatting sqref="A254:C254 G253 H279:J279 C252:J252 E254:I254">
    <cfRule type="beginsWith" dxfId="2537" priority="3284" stopIfTrue="1" operator="beginsWith" text="Functioning At Risk">
      <formula>LEFT(A252,LEN("Functioning At Risk"))="Functioning At Risk"</formula>
    </cfRule>
    <cfRule type="beginsWith" dxfId="2536" priority="3285" stopIfTrue="1" operator="beginsWith" text="Not Functioning">
      <formula>LEFT(A252,LEN("Not Functioning"))="Not Functioning"</formula>
    </cfRule>
    <cfRule type="containsText" dxfId="2535" priority="3286" operator="containsText" text="Functioning">
      <formula>NOT(ISERROR(SEARCH("Functioning",A252)))</formula>
    </cfRule>
  </conditionalFormatting>
  <conditionalFormatting sqref="A324:C324 G323 H349:J349 C322:J322 E324:I324">
    <cfRule type="beginsWith" dxfId="2534" priority="2996" stopIfTrue="1" operator="beginsWith" text="Functioning At Risk">
      <formula>LEFT(A322,LEN("Functioning At Risk"))="Functioning At Risk"</formula>
    </cfRule>
    <cfRule type="beginsWith" dxfId="2533" priority="2997" stopIfTrue="1" operator="beginsWith" text="Not Functioning">
      <formula>LEFT(A322,LEN("Not Functioning"))="Not Functioning"</formula>
    </cfRule>
    <cfRule type="containsText" dxfId="2532" priority="2998" operator="containsText" text="Functioning">
      <formula>NOT(ISERROR(SEARCH("Functioning",A322)))</formula>
    </cfRule>
  </conditionalFormatting>
  <conditionalFormatting sqref="J44">
    <cfRule type="beginsWith" dxfId="2531" priority="2449" stopIfTrue="1" operator="beginsWith" text="Functioning At Risk">
      <formula>LEFT(J44,LEN("Functioning At Risk"))="Functioning At Risk"</formula>
    </cfRule>
    <cfRule type="beginsWith" dxfId="2530" priority="2450" stopIfTrue="1" operator="beginsWith" text="Not Functioning">
      <formula>LEFT(J44,LEN("Not Functioning"))="Not Functioning"</formula>
    </cfRule>
    <cfRule type="containsText" dxfId="2529" priority="2451" operator="containsText" text="Functioning">
      <formula>NOT(ISERROR(SEARCH("Functioning",J44)))</formula>
    </cfRule>
  </conditionalFormatting>
  <conditionalFormatting sqref="J79">
    <cfRule type="beginsWith" dxfId="2528" priority="2446" stopIfTrue="1" operator="beginsWith" text="Functioning At Risk">
      <formula>LEFT(J79,LEN("Functioning At Risk"))="Functioning At Risk"</formula>
    </cfRule>
    <cfRule type="beginsWith" dxfId="2527" priority="2447" stopIfTrue="1" operator="beginsWith" text="Not Functioning">
      <formula>LEFT(J79,LEN("Not Functioning"))="Not Functioning"</formula>
    </cfRule>
    <cfRule type="containsText" dxfId="2526" priority="2448" operator="containsText" text="Functioning">
      <formula>NOT(ISERROR(SEARCH("Functioning",J79)))</formula>
    </cfRule>
  </conditionalFormatting>
  <conditionalFormatting sqref="J114">
    <cfRule type="beginsWith" dxfId="2525" priority="2443" stopIfTrue="1" operator="beginsWith" text="Functioning At Risk">
      <formula>LEFT(J114,LEN("Functioning At Risk"))="Functioning At Risk"</formula>
    </cfRule>
    <cfRule type="beginsWith" dxfId="2524" priority="2444" stopIfTrue="1" operator="beginsWith" text="Not Functioning">
      <formula>LEFT(J114,LEN("Not Functioning"))="Not Functioning"</formula>
    </cfRule>
    <cfRule type="containsText" dxfId="2523" priority="2445" operator="containsText" text="Functioning">
      <formula>NOT(ISERROR(SEARCH("Functioning",J114)))</formula>
    </cfRule>
  </conditionalFormatting>
  <conditionalFormatting sqref="J149">
    <cfRule type="beginsWith" dxfId="2522" priority="2440" stopIfTrue="1" operator="beginsWith" text="Functioning At Risk">
      <formula>LEFT(J149,LEN("Functioning At Risk"))="Functioning At Risk"</formula>
    </cfRule>
    <cfRule type="beginsWith" dxfId="2521" priority="2441" stopIfTrue="1" operator="beginsWith" text="Not Functioning">
      <formula>LEFT(J149,LEN("Not Functioning"))="Not Functioning"</formula>
    </cfRule>
    <cfRule type="containsText" dxfId="2520" priority="2442" operator="containsText" text="Functioning">
      <formula>NOT(ISERROR(SEARCH("Functioning",J149)))</formula>
    </cfRule>
  </conditionalFormatting>
  <conditionalFormatting sqref="J184">
    <cfRule type="beginsWith" dxfId="2519" priority="2437" stopIfTrue="1" operator="beginsWith" text="Functioning At Risk">
      <formula>LEFT(J184,LEN("Functioning At Risk"))="Functioning At Risk"</formula>
    </cfRule>
    <cfRule type="beginsWith" dxfId="2518" priority="2438" stopIfTrue="1" operator="beginsWith" text="Not Functioning">
      <formula>LEFT(J184,LEN("Not Functioning"))="Not Functioning"</formula>
    </cfRule>
    <cfRule type="containsText" dxfId="2517" priority="2439" operator="containsText" text="Functioning">
      <formula>NOT(ISERROR(SEARCH("Functioning",J184)))</formula>
    </cfRule>
  </conditionalFormatting>
  <conditionalFormatting sqref="J219">
    <cfRule type="beginsWith" dxfId="2516" priority="2434" stopIfTrue="1" operator="beginsWith" text="Functioning At Risk">
      <formula>LEFT(J219,LEN("Functioning At Risk"))="Functioning At Risk"</formula>
    </cfRule>
    <cfRule type="beginsWith" dxfId="2515" priority="2435" stopIfTrue="1" operator="beginsWith" text="Not Functioning">
      <formula>LEFT(J219,LEN("Not Functioning"))="Not Functioning"</formula>
    </cfRule>
    <cfRule type="containsText" dxfId="2514" priority="2436" operator="containsText" text="Functioning">
      <formula>NOT(ISERROR(SEARCH("Functioning",J219)))</formula>
    </cfRule>
  </conditionalFormatting>
  <conditionalFormatting sqref="J254">
    <cfRule type="beginsWith" dxfId="2513" priority="2431" stopIfTrue="1" operator="beginsWith" text="Functioning At Risk">
      <formula>LEFT(J254,LEN("Functioning At Risk"))="Functioning At Risk"</formula>
    </cfRule>
    <cfRule type="beginsWith" dxfId="2512" priority="2432" stopIfTrue="1" operator="beginsWith" text="Not Functioning">
      <formula>LEFT(J254,LEN("Not Functioning"))="Not Functioning"</formula>
    </cfRule>
    <cfRule type="containsText" dxfId="2511" priority="2433" operator="containsText" text="Functioning">
      <formula>NOT(ISERROR(SEARCH("Functioning",J254)))</formula>
    </cfRule>
  </conditionalFormatting>
  <conditionalFormatting sqref="J289">
    <cfRule type="beginsWith" dxfId="2510" priority="2428" stopIfTrue="1" operator="beginsWith" text="Functioning At Risk">
      <formula>LEFT(J289,LEN("Functioning At Risk"))="Functioning At Risk"</formula>
    </cfRule>
    <cfRule type="beginsWith" dxfId="2509" priority="2429" stopIfTrue="1" operator="beginsWith" text="Not Functioning">
      <formula>LEFT(J289,LEN("Not Functioning"))="Not Functioning"</formula>
    </cfRule>
    <cfRule type="containsText" dxfId="2508" priority="2430" operator="containsText" text="Functioning">
      <formula>NOT(ISERROR(SEARCH("Functioning",J289)))</formula>
    </cfRule>
  </conditionalFormatting>
  <conditionalFormatting sqref="J324">
    <cfRule type="beginsWith" dxfId="2507" priority="2425" stopIfTrue="1" operator="beginsWith" text="Functioning At Risk">
      <formula>LEFT(J324,LEN("Functioning At Risk"))="Functioning At Risk"</formula>
    </cfRule>
    <cfRule type="beginsWith" dxfId="2506" priority="2426" stopIfTrue="1" operator="beginsWith" text="Not Functioning">
      <formula>LEFT(J324,LEN("Not Functioning"))="Not Functioning"</formula>
    </cfRule>
    <cfRule type="containsText" dxfId="2505" priority="2427" operator="containsText" text="Functioning">
      <formula>NOT(ISERROR(SEARCH("Functioning",J324)))</formula>
    </cfRule>
  </conditionalFormatting>
  <conditionalFormatting sqref="F16">
    <cfRule type="beginsWith" dxfId="2504" priority="1738" stopIfTrue="1" operator="beginsWith" text="Functioning At Risk">
      <formula>LEFT(F16,LEN("Functioning At Risk"))="Functioning At Risk"</formula>
    </cfRule>
    <cfRule type="beginsWith" dxfId="2503" priority="1739" stopIfTrue="1" operator="beginsWith" text="Not Functioning">
      <formula>LEFT(F16,LEN("Not Functioning"))="Not Functioning"</formula>
    </cfRule>
    <cfRule type="containsText" dxfId="2502" priority="1740" operator="containsText" text="Functioning">
      <formula>NOT(ISERROR(SEARCH("Functioning",F16)))</formula>
    </cfRule>
  </conditionalFormatting>
  <conditionalFormatting sqref="F13:F14">
    <cfRule type="beginsWith" dxfId="2501" priority="1741" stopIfTrue="1" operator="beginsWith" text="Functioning At Risk">
      <formula>LEFT(F13,LEN("Functioning At Risk"))="Functioning At Risk"</formula>
    </cfRule>
    <cfRule type="beginsWith" dxfId="2500" priority="1742" stopIfTrue="1" operator="beginsWith" text="Not Functioning">
      <formula>LEFT(F13,LEN("Not Functioning"))="Not Functioning"</formula>
    </cfRule>
    <cfRule type="containsText" dxfId="2499" priority="1743" operator="containsText" text="Functioning">
      <formula>NOT(ISERROR(SEARCH("Functioning",F13)))</formula>
    </cfRule>
  </conditionalFormatting>
  <conditionalFormatting sqref="H2:H6">
    <cfRule type="beginsWith" dxfId="2498" priority="1684" stopIfTrue="1" operator="beginsWith" text="Functioning At Risk">
      <formula>LEFT(H2,LEN("Functioning At Risk"))="Functioning At Risk"</formula>
    </cfRule>
    <cfRule type="beginsWith" dxfId="2497" priority="1685" stopIfTrue="1" operator="beginsWith" text="Not Functioning">
      <formula>LEFT(H2,LEN("Not Functioning"))="Not Functioning"</formula>
    </cfRule>
    <cfRule type="containsText" dxfId="2496" priority="1686" operator="containsText" text="Functioning">
      <formula>NOT(ISERROR(SEARCH("Functioning",H2)))</formula>
    </cfRule>
  </conditionalFormatting>
  <conditionalFormatting sqref="J2:J6">
    <cfRule type="beginsWith" dxfId="2495" priority="1681" stopIfTrue="1" operator="beginsWith" text="Functioning At Risk">
      <formula>LEFT(J2,LEN("Functioning At Risk"))="Functioning At Risk"</formula>
    </cfRule>
    <cfRule type="beginsWith" dxfId="2494" priority="1682" stopIfTrue="1" operator="beginsWith" text="Not Functioning">
      <formula>LEFT(J2,LEN("Not Functioning"))="Not Functioning"</formula>
    </cfRule>
    <cfRule type="containsText" dxfId="2493" priority="1683" operator="containsText" text="Functioning">
      <formula>NOT(ISERROR(SEARCH("Functioning",J2)))</formula>
    </cfRule>
  </conditionalFormatting>
  <conditionalFormatting sqref="C20:D20">
    <cfRule type="beginsWith" dxfId="2492" priority="1360" stopIfTrue="1" operator="beginsWith" text="Functioning At Risk">
      <formula>LEFT(C20,LEN("Functioning At Risk"))="Functioning At Risk"</formula>
    </cfRule>
    <cfRule type="beginsWith" dxfId="2491" priority="1361" stopIfTrue="1" operator="beginsWith" text="Not Functioning">
      <formula>LEFT(C20,LEN("Not Functioning"))="Not Functioning"</formula>
    </cfRule>
    <cfRule type="containsText" dxfId="2490" priority="1362" operator="containsText" text="Functioning">
      <formula>NOT(ISERROR(SEARCH("Functioning",C20)))</formula>
    </cfRule>
  </conditionalFormatting>
  <conditionalFormatting sqref="K20:K24">
    <cfRule type="beginsWith" dxfId="2489" priority="1363" stopIfTrue="1" operator="beginsWith" text="Functioning At Risk">
      <formula>LEFT(K20,LEN("Functioning At Risk"))="Functioning At Risk"</formula>
    </cfRule>
    <cfRule type="beginsWith" dxfId="2488" priority="1364" stopIfTrue="1" operator="beginsWith" text="Not Functioning">
      <formula>LEFT(K20,LEN("Not Functioning"))="Not Functioning"</formula>
    </cfRule>
    <cfRule type="containsText" dxfId="2487" priority="1365" operator="containsText" text="Functioning">
      <formula>NOT(ISERROR(SEARCH("Functioning",K20)))</formula>
    </cfRule>
  </conditionalFormatting>
  <conditionalFormatting sqref="H10:H11">
    <cfRule type="beginsWith" dxfId="2486" priority="1516" stopIfTrue="1" operator="beginsWith" text="Functioning At Risk">
      <formula>LEFT(H10,LEN("Functioning At Risk"))="Functioning At Risk"</formula>
    </cfRule>
    <cfRule type="beginsWith" dxfId="2485" priority="1517" stopIfTrue="1" operator="beginsWith" text="Not Functioning">
      <formula>LEFT(H10,LEN("Not Functioning"))="Not Functioning"</formula>
    </cfRule>
    <cfRule type="containsText" dxfId="2484" priority="1518" operator="containsText" text="Functioning">
      <formula>NOT(ISERROR(SEARCH("Functioning",H10)))</formula>
    </cfRule>
  </conditionalFormatting>
  <conditionalFormatting sqref="G3">
    <cfRule type="beginsWith" dxfId="2483" priority="1372" stopIfTrue="1" operator="beginsWith" text="Functioning At Risk">
      <formula>LEFT(G3,LEN("Functioning At Risk"))="Functioning At Risk"</formula>
    </cfRule>
    <cfRule type="beginsWith" dxfId="2482" priority="1373" stopIfTrue="1" operator="beginsWith" text="Not Functioning">
      <formula>LEFT(G3,LEN("Not Functioning"))="Not Functioning"</formula>
    </cfRule>
    <cfRule type="containsText" dxfId="2481" priority="1374" operator="containsText" text="Functioning">
      <formula>NOT(ISERROR(SEARCH("Functioning",G3)))</formula>
    </cfRule>
  </conditionalFormatting>
  <conditionalFormatting sqref="E2">
    <cfRule type="beginsWith" dxfId="2480" priority="1375" stopIfTrue="1" operator="beginsWith" text="Functioning At Risk">
      <formula>LEFT(E2,LEN("Functioning At Risk"))="Functioning At Risk"</formula>
    </cfRule>
    <cfRule type="beginsWith" dxfId="2479" priority="1376" stopIfTrue="1" operator="beginsWith" text="Not Functioning">
      <formula>LEFT(E2,LEN("Not Functioning"))="Not Functioning"</formula>
    </cfRule>
    <cfRule type="containsText" dxfId="2478" priority="1377" operator="containsText" text="Functioning">
      <formula>NOT(ISERROR(SEARCH("Functioning",E2)))</formula>
    </cfRule>
  </conditionalFormatting>
  <conditionalFormatting sqref="B21:D21 C22:D22 D23:D24">
    <cfRule type="beginsWith" dxfId="2477" priority="1356" stopIfTrue="1" operator="beginsWith" text="Functioning At Risk">
      <formula>LEFT(B21,LEN("Functioning At Risk"))="Functioning At Risk"</formula>
    </cfRule>
    <cfRule type="beginsWith" dxfId="2476" priority="1357" stopIfTrue="1" operator="beginsWith" text="Not Functioning">
      <formula>LEFT(B21,LEN("Not Functioning"))="Not Functioning"</formula>
    </cfRule>
    <cfRule type="containsText" dxfId="2475" priority="1358" operator="containsText" text="Functioning">
      <formula>NOT(ISERROR(SEARCH("Functioning",B21)))</formula>
    </cfRule>
  </conditionalFormatting>
  <conditionalFormatting sqref="C23">
    <cfRule type="beginsWith" dxfId="2474" priority="1350" stopIfTrue="1" operator="beginsWith" text="Functioning At Risk">
      <formula>LEFT(C23,LEN("Functioning At Risk"))="Functioning At Risk"</formula>
    </cfRule>
    <cfRule type="beginsWith" dxfId="2473" priority="1351" stopIfTrue="1" operator="beginsWith" text="Not Functioning">
      <formula>LEFT(C23,LEN("Not Functioning"))="Not Functioning"</formula>
    </cfRule>
    <cfRule type="containsText" dxfId="2472" priority="1352" operator="containsText" text="Functioning">
      <formula>NOT(ISERROR(SEARCH("Functioning",C23)))</formula>
    </cfRule>
  </conditionalFormatting>
  <conditionalFormatting sqref="C24">
    <cfRule type="beginsWith" dxfId="2471" priority="1347" stopIfTrue="1" operator="beginsWith" text="Functioning At Risk">
      <formula>LEFT(C24,LEN("Functioning At Risk"))="Functioning At Risk"</formula>
    </cfRule>
    <cfRule type="beginsWith" dxfId="2470" priority="1348" stopIfTrue="1" operator="beginsWith" text="Not Functioning">
      <formula>LEFT(C24,LEN("Not Functioning"))="Not Functioning"</formula>
    </cfRule>
    <cfRule type="containsText" dxfId="2469" priority="1349" operator="containsText" text="Functioning">
      <formula>NOT(ISERROR(SEARCH("Functioning",C24)))</formula>
    </cfRule>
  </conditionalFormatting>
  <conditionalFormatting sqref="G5:G6">
    <cfRule type="beginsWith" dxfId="2468" priority="1340" stopIfTrue="1" operator="beginsWith" text="Functioning At Risk">
      <formula>LEFT(G5,LEN("Functioning At Risk"))="Functioning At Risk"</formula>
    </cfRule>
    <cfRule type="beginsWith" dxfId="2467" priority="1341" stopIfTrue="1" operator="beginsWith" text="Not Functioning">
      <formula>LEFT(G5,LEN("Not Functioning"))="Not Functioning"</formula>
    </cfRule>
    <cfRule type="containsText" dxfId="2466" priority="1342" operator="containsText" text="Functioning">
      <formula>NOT(ISERROR(SEARCH("Functioning",G5)))</formula>
    </cfRule>
  </conditionalFormatting>
  <conditionalFormatting sqref="G5:G6">
    <cfRule type="beginsWith" dxfId="2465" priority="1337" stopIfTrue="1" operator="beginsWith" text="Functioning At Risk">
      <formula>LEFT(G5,LEN("Functioning At Risk"))="Functioning At Risk"</formula>
    </cfRule>
    <cfRule type="beginsWith" dxfId="2464" priority="1338" stopIfTrue="1" operator="beginsWith" text="Not Functioning">
      <formula>LEFT(G5,LEN("Not Functioning"))="Not Functioning"</formula>
    </cfRule>
    <cfRule type="containsText" dxfId="2463" priority="1339" operator="containsText" text="Functioning">
      <formula>NOT(ISERROR(SEARCH("Functioning",G5)))</formula>
    </cfRule>
  </conditionalFormatting>
  <conditionalFormatting sqref="G320">
    <cfRule type="beginsWith" dxfId="2462" priority="1094" stopIfTrue="1" operator="beginsWith" text="Functioning At Risk">
      <formula>LEFT(G320,LEN("Functioning At Risk"))="Functioning At Risk"</formula>
    </cfRule>
    <cfRule type="beginsWith" dxfId="2461" priority="1095" stopIfTrue="1" operator="beginsWith" text="Not Functioning">
      <formula>LEFT(G320,LEN("Not Functioning"))="Not Functioning"</formula>
    </cfRule>
    <cfRule type="containsText" dxfId="2460" priority="1096" operator="containsText" text="Functioning">
      <formula>NOT(ISERROR(SEARCH("Functioning",G320)))</formula>
    </cfRule>
  </conditionalFormatting>
  <conditionalFormatting sqref="A37:D40">
    <cfRule type="beginsWith" dxfId="2459" priority="1334" stopIfTrue="1" operator="beginsWith" text="Functioning At Risk">
      <formula>LEFT(A37,LEN("Functioning At Risk"))="Functioning At Risk"</formula>
    </cfRule>
    <cfRule type="beginsWith" dxfId="2458" priority="1335" stopIfTrue="1" operator="beginsWith" text="Not Functioning">
      <formula>LEFT(A37,LEN("Not Functioning"))="Not Functioning"</formula>
    </cfRule>
    <cfRule type="containsText" dxfId="2457" priority="1336" operator="containsText" text="Functioning">
      <formula>NOT(ISERROR(SEARCH("Functioning",A37)))</formula>
    </cfRule>
  </conditionalFormatting>
  <conditionalFormatting sqref="D40">
    <cfRule type="beginsWith" dxfId="2456" priority="1331" stopIfTrue="1" operator="beginsWith" text="Functioning At Risk">
      <formula>LEFT(D40,LEN("Functioning At Risk"))="Functioning At Risk"</formula>
    </cfRule>
    <cfRule type="beginsWith" dxfId="2455" priority="1332" stopIfTrue="1" operator="beginsWith" text="Not Functioning">
      <formula>LEFT(D40,LEN("Not Functioning"))="Not Functioning"</formula>
    </cfRule>
    <cfRule type="containsText" dxfId="2454" priority="1333" operator="containsText" text="Functioning">
      <formula>NOT(ISERROR(SEARCH("Functioning",D40)))</formula>
    </cfRule>
  </conditionalFormatting>
  <conditionalFormatting sqref="H37:H40">
    <cfRule type="beginsWith" dxfId="2453" priority="1328" stopIfTrue="1" operator="beginsWith" text="Functioning At Risk">
      <formula>LEFT(H37,LEN("Functioning At Risk"))="Functioning At Risk"</formula>
    </cfRule>
    <cfRule type="beginsWith" dxfId="2452" priority="1329" stopIfTrue="1" operator="beginsWith" text="Not Functioning">
      <formula>LEFT(H37,LEN("Not Functioning"))="Not Functioning"</formula>
    </cfRule>
    <cfRule type="containsText" dxfId="2451" priority="1330" operator="containsText" text="Functioning">
      <formula>NOT(ISERROR(SEARCH("Functioning",H37)))</formula>
    </cfRule>
  </conditionalFormatting>
  <conditionalFormatting sqref="J37:J40">
    <cfRule type="beginsWith" dxfId="2450" priority="1325" stopIfTrue="1" operator="beginsWith" text="Functioning At Risk">
      <formula>LEFT(J37,LEN("Functioning At Risk"))="Functioning At Risk"</formula>
    </cfRule>
    <cfRule type="beginsWith" dxfId="2449" priority="1326" stopIfTrue="1" operator="beginsWith" text="Not Functioning">
      <formula>LEFT(J37,LEN("Not Functioning"))="Not Functioning"</formula>
    </cfRule>
    <cfRule type="containsText" dxfId="2448" priority="1327" operator="containsText" text="Functioning">
      <formula>NOT(ISERROR(SEARCH("Functioning",J37)))</formula>
    </cfRule>
  </conditionalFormatting>
  <conditionalFormatting sqref="E37">
    <cfRule type="beginsWith" dxfId="2447" priority="1322" stopIfTrue="1" operator="beginsWith" text="Functioning At Risk">
      <formula>LEFT(E37,LEN("Functioning At Risk"))="Functioning At Risk"</formula>
    </cfRule>
    <cfRule type="beginsWith" dxfId="2446" priority="1323" stopIfTrue="1" operator="beginsWith" text="Not Functioning">
      <formula>LEFT(E37,LEN("Not Functioning"))="Not Functioning"</formula>
    </cfRule>
    <cfRule type="containsText" dxfId="2445" priority="1324" operator="containsText" text="Functioning">
      <formula>NOT(ISERROR(SEARCH("Functioning",E37)))</formula>
    </cfRule>
  </conditionalFormatting>
  <conditionalFormatting sqref="G38">
    <cfRule type="beginsWith" dxfId="2444" priority="1319" stopIfTrue="1" operator="beginsWith" text="Functioning At Risk">
      <formula>LEFT(G38,LEN("Functioning At Risk"))="Functioning At Risk"</formula>
    </cfRule>
    <cfRule type="beginsWith" dxfId="2443" priority="1320" stopIfTrue="1" operator="beginsWith" text="Not Functioning">
      <formula>LEFT(G38,LEN("Not Functioning"))="Not Functioning"</formula>
    </cfRule>
    <cfRule type="containsText" dxfId="2442" priority="1321" operator="containsText" text="Functioning">
      <formula>NOT(ISERROR(SEARCH("Functioning",G38)))</formula>
    </cfRule>
  </conditionalFormatting>
  <conditionalFormatting sqref="G40">
    <cfRule type="beginsWith" dxfId="2441" priority="1313" stopIfTrue="1" operator="beginsWith" text="Functioning At Risk">
      <formula>LEFT(G40,LEN("Functioning At Risk"))="Functioning At Risk"</formula>
    </cfRule>
    <cfRule type="beginsWith" dxfId="2440" priority="1314" stopIfTrue="1" operator="beginsWith" text="Not Functioning">
      <formula>LEFT(G40,LEN("Not Functioning"))="Not Functioning"</formula>
    </cfRule>
    <cfRule type="containsText" dxfId="2439" priority="1315" operator="containsText" text="Functioning">
      <formula>NOT(ISERROR(SEARCH("Functioning",G40)))</formula>
    </cfRule>
  </conditionalFormatting>
  <conditionalFormatting sqref="G40">
    <cfRule type="beginsWith" dxfId="2438" priority="1310" stopIfTrue="1" operator="beginsWith" text="Functioning At Risk">
      <formula>LEFT(G40,LEN("Functioning At Risk"))="Functioning At Risk"</formula>
    </cfRule>
    <cfRule type="beginsWith" dxfId="2437" priority="1311" stopIfTrue="1" operator="beginsWith" text="Not Functioning">
      <formula>LEFT(G40,LEN("Not Functioning"))="Not Functioning"</formula>
    </cfRule>
    <cfRule type="containsText" dxfId="2436" priority="1312" operator="containsText" text="Functioning">
      <formula>NOT(ISERROR(SEARCH("Functioning",G40)))</formula>
    </cfRule>
  </conditionalFormatting>
  <conditionalFormatting sqref="A72:D75">
    <cfRule type="beginsWith" dxfId="2435" priority="1307" stopIfTrue="1" operator="beginsWith" text="Functioning At Risk">
      <formula>LEFT(A72,LEN("Functioning At Risk"))="Functioning At Risk"</formula>
    </cfRule>
    <cfRule type="beginsWith" dxfId="2434" priority="1308" stopIfTrue="1" operator="beginsWith" text="Not Functioning">
      <formula>LEFT(A72,LEN("Not Functioning"))="Not Functioning"</formula>
    </cfRule>
    <cfRule type="containsText" dxfId="2433" priority="1309" operator="containsText" text="Functioning">
      <formula>NOT(ISERROR(SEARCH("Functioning",A72)))</formula>
    </cfRule>
  </conditionalFormatting>
  <conditionalFormatting sqref="D75">
    <cfRule type="beginsWith" dxfId="2432" priority="1304" stopIfTrue="1" operator="beginsWith" text="Functioning At Risk">
      <formula>LEFT(D75,LEN("Functioning At Risk"))="Functioning At Risk"</formula>
    </cfRule>
    <cfRule type="beginsWith" dxfId="2431" priority="1305" stopIfTrue="1" operator="beginsWith" text="Not Functioning">
      <formula>LEFT(D75,LEN("Not Functioning"))="Not Functioning"</formula>
    </cfRule>
    <cfRule type="containsText" dxfId="2430" priority="1306" operator="containsText" text="Functioning">
      <formula>NOT(ISERROR(SEARCH("Functioning",D75)))</formula>
    </cfRule>
  </conditionalFormatting>
  <conditionalFormatting sqref="H72:H75">
    <cfRule type="beginsWith" dxfId="2429" priority="1301" stopIfTrue="1" operator="beginsWith" text="Functioning At Risk">
      <formula>LEFT(H72,LEN("Functioning At Risk"))="Functioning At Risk"</formula>
    </cfRule>
    <cfRule type="beginsWith" dxfId="2428" priority="1302" stopIfTrue="1" operator="beginsWith" text="Not Functioning">
      <formula>LEFT(H72,LEN("Not Functioning"))="Not Functioning"</formula>
    </cfRule>
    <cfRule type="containsText" dxfId="2427" priority="1303" operator="containsText" text="Functioning">
      <formula>NOT(ISERROR(SEARCH("Functioning",H72)))</formula>
    </cfRule>
  </conditionalFormatting>
  <conditionalFormatting sqref="J72:J75">
    <cfRule type="beginsWith" dxfId="2426" priority="1298" stopIfTrue="1" operator="beginsWith" text="Functioning At Risk">
      <formula>LEFT(J72,LEN("Functioning At Risk"))="Functioning At Risk"</formula>
    </cfRule>
    <cfRule type="beginsWith" dxfId="2425" priority="1299" stopIfTrue="1" operator="beginsWith" text="Not Functioning">
      <formula>LEFT(J72,LEN("Not Functioning"))="Not Functioning"</formula>
    </cfRule>
    <cfRule type="containsText" dxfId="2424" priority="1300" operator="containsText" text="Functioning">
      <formula>NOT(ISERROR(SEARCH("Functioning",J72)))</formula>
    </cfRule>
  </conditionalFormatting>
  <conditionalFormatting sqref="E212">
    <cfRule type="beginsWith" dxfId="2423" priority="1187" stopIfTrue="1" operator="beginsWith" text="Functioning At Risk">
      <formula>LEFT(E212,LEN("Functioning At Risk"))="Functioning At Risk"</formula>
    </cfRule>
    <cfRule type="beginsWith" dxfId="2422" priority="1188" stopIfTrue="1" operator="beginsWith" text="Not Functioning">
      <formula>LEFT(E212,LEN("Not Functioning"))="Not Functioning"</formula>
    </cfRule>
    <cfRule type="containsText" dxfId="2421" priority="1189" operator="containsText" text="Functioning">
      <formula>NOT(ISERROR(SEARCH("Functioning",E212)))</formula>
    </cfRule>
  </conditionalFormatting>
  <conditionalFormatting sqref="E72">
    <cfRule type="beginsWith" dxfId="2420" priority="1295" stopIfTrue="1" operator="beginsWith" text="Functioning At Risk">
      <formula>LEFT(E72,LEN("Functioning At Risk"))="Functioning At Risk"</formula>
    </cfRule>
    <cfRule type="beginsWith" dxfId="2419" priority="1296" stopIfTrue="1" operator="beginsWith" text="Not Functioning">
      <formula>LEFT(E72,LEN("Not Functioning"))="Not Functioning"</formula>
    </cfRule>
    <cfRule type="containsText" dxfId="2418" priority="1297" operator="containsText" text="Functioning">
      <formula>NOT(ISERROR(SEARCH("Functioning",E72)))</formula>
    </cfRule>
  </conditionalFormatting>
  <conditionalFormatting sqref="G73">
    <cfRule type="beginsWith" dxfId="2417" priority="1292" stopIfTrue="1" operator="beginsWith" text="Functioning At Risk">
      <formula>LEFT(G73,LEN("Functioning At Risk"))="Functioning At Risk"</formula>
    </cfRule>
    <cfRule type="beginsWith" dxfId="2416" priority="1293" stopIfTrue="1" operator="beginsWith" text="Not Functioning">
      <formula>LEFT(G73,LEN("Not Functioning"))="Not Functioning"</formula>
    </cfRule>
    <cfRule type="containsText" dxfId="2415" priority="1294" operator="containsText" text="Functioning">
      <formula>NOT(ISERROR(SEARCH("Functioning",G73)))</formula>
    </cfRule>
  </conditionalFormatting>
  <conditionalFormatting sqref="G75">
    <cfRule type="beginsWith" dxfId="2414" priority="1286" stopIfTrue="1" operator="beginsWith" text="Functioning At Risk">
      <formula>LEFT(G75,LEN("Functioning At Risk"))="Functioning At Risk"</formula>
    </cfRule>
    <cfRule type="beginsWith" dxfId="2413" priority="1287" stopIfTrue="1" operator="beginsWith" text="Not Functioning">
      <formula>LEFT(G75,LEN("Not Functioning"))="Not Functioning"</formula>
    </cfRule>
    <cfRule type="containsText" dxfId="2412" priority="1288" operator="containsText" text="Functioning">
      <formula>NOT(ISERROR(SEARCH("Functioning",G75)))</formula>
    </cfRule>
  </conditionalFormatting>
  <conditionalFormatting sqref="G75">
    <cfRule type="beginsWith" dxfId="2411" priority="1283" stopIfTrue="1" operator="beginsWith" text="Functioning At Risk">
      <formula>LEFT(G75,LEN("Functioning At Risk"))="Functioning At Risk"</formula>
    </cfRule>
    <cfRule type="beginsWith" dxfId="2410" priority="1284" stopIfTrue="1" operator="beginsWith" text="Not Functioning">
      <formula>LEFT(G75,LEN("Not Functioning"))="Not Functioning"</formula>
    </cfRule>
    <cfRule type="containsText" dxfId="2409" priority="1285" operator="containsText" text="Functioning">
      <formula>NOT(ISERROR(SEARCH("Functioning",G75)))</formula>
    </cfRule>
  </conditionalFormatting>
  <conditionalFormatting sqref="A107:D110">
    <cfRule type="beginsWith" dxfId="2408" priority="1280" stopIfTrue="1" operator="beginsWith" text="Functioning At Risk">
      <formula>LEFT(A107,LEN("Functioning At Risk"))="Functioning At Risk"</formula>
    </cfRule>
    <cfRule type="beginsWith" dxfId="2407" priority="1281" stopIfTrue="1" operator="beginsWith" text="Not Functioning">
      <formula>LEFT(A107,LEN("Not Functioning"))="Not Functioning"</formula>
    </cfRule>
    <cfRule type="containsText" dxfId="2406" priority="1282" operator="containsText" text="Functioning">
      <formula>NOT(ISERROR(SEARCH("Functioning",A107)))</formula>
    </cfRule>
  </conditionalFormatting>
  <conditionalFormatting sqref="D110">
    <cfRule type="beginsWith" dxfId="2405" priority="1277" stopIfTrue="1" operator="beginsWith" text="Functioning At Risk">
      <formula>LEFT(D110,LEN("Functioning At Risk"))="Functioning At Risk"</formula>
    </cfRule>
    <cfRule type="beginsWith" dxfId="2404" priority="1278" stopIfTrue="1" operator="beginsWith" text="Not Functioning">
      <formula>LEFT(D110,LEN("Not Functioning"))="Not Functioning"</formula>
    </cfRule>
    <cfRule type="containsText" dxfId="2403" priority="1279" operator="containsText" text="Functioning">
      <formula>NOT(ISERROR(SEARCH("Functioning",D110)))</formula>
    </cfRule>
  </conditionalFormatting>
  <conditionalFormatting sqref="H107:H110">
    <cfRule type="beginsWith" dxfId="2402" priority="1274" stopIfTrue="1" operator="beginsWith" text="Functioning At Risk">
      <formula>LEFT(H107,LEN("Functioning At Risk"))="Functioning At Risk"</formula>
    </cfRule>
    <cfRule type="beginsWith" dxfId="2401" priority="1275" stopIfTrue="1" operator="beginsWith" text="Not Functioning">
      <formula>LEFT(H107,LEN("Not Functioning"))="Not Functioning"</formula>
    </cfRule>
    <cfRule type="containsText" dxfId="2400" priority="1276" operator="containsText" text="Functioning">
      <formula>NOT(ISERROR(SEARCH("Functioning",H107)))</formula>
    </cfRule>
  </conditionalFormatting>
  <conditionalFormatting sqref="J107:J110">
    <cfRule type="beginsWith" dxfId="2399" priority="1271" stopIfTrue="1" operator="beginsWith" text="Functioning At Risk">
      <formula>LEFT(J107,LEN("Functioning At Risk"))="Functioning At Risk"</formula>
    </cfRule>
    <cfRule type="beginsWith" dxfId="2398" priority="1272" stopIfTrue="1" operator="beginsWith" text="Not Functioning">
      <formula>LEFT(J107,LEN("Not Functioning"))="Not Functioning"</formula>
    </cfRule>
    <cfRule type="containsText" dxfId="2397" priority="1273" operator="containsText" text="Functioning">
      <formula>NOT(ISERROR(SEARCH("Functioning",J107)))</formula>
    </cfRule>
  </conditionalFormatting>
  <conditionalFormatting sqref="H247:H250">
    <cfRule type="beginsWith" dxfId="2396" priority="1166" stopIfTrue="1" operator="beginsWith" text="Functioning At Risk">
      <formula>LEFT(H247,LEN("Functioning At Risk"))="Functioning At Risk"</formula>
    </cfRule>
    <cfRule type="beginsWith" dxfId="2395" priority="1167" stopIfTrue="1" operator="beginsWith" text="Not Functioning">
      <formula>LEFT(H247,LEN("Not Functioning"))="Not Functioning"</formula>
    </cfRule>
    <cfRule type="containsText" dxfId="2394" priority="1168" operator="containsText" text="Functioning">
      <formula>NOT(ISERROR(SEARCH("Functioning",H247)))</formula>
    </cfRule>
  </conditionalFormatting>
  <conditionalFormatting sqref="E107">
    <cfRule type="beginsWith" dxfId="2393" priority="1268" stopIfTrue="1" operator="beginsWith" text="Functioning At Risk">
      <formula>LEFT(E107,LEN("Functioning At Risk"))="Functioning At Risk"</formula>
    </cfRule>
    <cfRule type="beginsWith" dxfId="2392" priority="1269" stopIfTrue="1" operator="beginsWith" text="Not Functioning">
      <formula>LEFT(E107,LEN("Not Functioning"))="Not Functioning"</formula>
    </cfRule>
    <cfRule type="containsText" dxfId="2391" priority="1270" operator="containsText" text="Functioning">
      <formula>NOT(ISERROR(SEARCH("Functioning",E107)))</formula>
    </cfRule>
  </conditionalFormatting>
  <conditionalFormatting sqref="G108">
    <cfRule type="beginsWith" dxfId="2390" priority="1265" stopIfTrue="1" operator="beginsWith" text="Functioning At Risk">
      <formula>LEFT(G108,LEN("Functioning At Risk"))="Functioning At Risk"</formula>
    </cfRule>
    <cfRule type="beginsWith" dxfId="2389" priority="1266" stopIfTrue="1" operator="beginsWith" text="Not Functioning">
      <formula>LEFT(G108,LEN("Not Functioning"))="Not Functioning"</formula>
    </cfRule>
    <cfRule type="containsText" dxfId="2388" priority="1267" operator="containsText" text="Functioning">
      <formula>NOT(ISERROR(SEARCH("Functioning",G108)))</formula>
    </cfRule>
  </conditionalFormatting>
  <conditionalFormatting sqref="G110">
    <cfRule type="beginsWith" dxfId="2387" priority="1259" stopIfTrue="1" operator="beginsWith" text="Functioning At Risk">
      <formula>LEFT(G110,LEN("Functioning At Risk"))="Functioning At Risk"</formula>
    </cfRule>
    <cfRule type="beginsWith" dxfId="2386" priority="1260" stopIfTrue="1" operator="beginsWith" text="Not Functioning">
      <formula>LEFT(G110,LEN("Not Functioning"))="Not Functioning"</formula>
    </cfRule>
    <cfRule type="containsText" dxfId="2385" priority="1261" operator="containsText" text="Functioning">
      <formula>NOT(ISERROR(SEARCH("Functioning",G110)))</formula>
    </cfRule>
  </conditionalFormatting>
  <conditionalFormatting sqref="G110">
    <cfRule type="beginsWith" dxfId="2384" priority="1256" stopIfTrue="1" operator="beginsWith" text="Functioning At Risk">
      <formula>LEFT(G110,LEN("Functioning At Risk"))="Functioning At Risk"</formula>
    </cfRule>
    <cfRule type="beginsWith" dxfId="2383" priority="1257" stopIfTrue="1" operator="beginsWith" text="Not Functioning">
      <formula>LEFT(G110,LEN("Not Functioning"))="Not Functioning"</formula>
    </cfRule>
    <cfRule type="containsText" dxfId="2382" priority="1258" operator="containsText" text="Functioning">
      <formula>NOT(ISERROR(SEARCH("Functioning",G110)))</formula>
    </cfRule>
  </conditionalFormatting>
  <conditionalFormatting sqref="A142:D145">
    <cfRule type="beginsWith" dxfId="2381" priority="1253" stopIfTrue="1" operator="beginsWith" text="Functioning At Risk">
      <formula>LEFT(A142,LEN("Functioning At Risk"))="Functioning At Risk"</formula>
    </cfRule>
    <cfRule type="beginsWith" dxfId="2380" priority="1254" stopIfTrue="1" operator="beginsWith" text="Not Functioning">
      <formula>LEFT(A142,LEN("Not Functioning"))="Not Functioning"</formula>
    </cfRule>
    <cfRule type="containsText" dxfId="2379" priority="1255" operator="containsText" text="Functioning">
      <formula>NOT(ISERROR(SEARCH("Functioning",A142)))</formula>
    </cfRule>
  </conditionalFormatting>
  <conditionalFormatting sqref="D145">
    <cfRule type="beginsWith" dxfId="2378" priority="1250" stopIfTrue="1" operator="beginsWith" text="Functioning At Risk">
      <formula>LEFT(D145,LEN("Functioning At Risk"))="Functioning At Risk"</formula>
    </cfRule>
    <cfRule type="beginsWith" dxfId="2377" priority="1251" stopIfTrue="1" operator="beginsWith" text="Not Functioning">
      <formula>LEFT(D145,LEN("Not Functioning"))="Not Functioning"</formula>
    </cfRule>
    <cfRule type="containsText" dxfId="2376" priority="1252" operator="containsText" text="Functioning">
      <formula>NOT(ISERROR(SEARCH("Functioning",D145)))</formula>
    </cfRule>
  </conditionalFormatting>
  <conditionalFormatting sqref="H142:H145">
    <cfRule type="beginsWith" dxfId="2375" priority="1247" stopIfTrue="1" operator="beginsWith" text="Functioning At Risk">
      <formula>LEFT(H142,LEN("Functioning At Risk"))="Functioning At Risk"</formula>
    </cfRule>
    <cfRule type="beginsWith" dxfId="2374" priority="1248" stopIfTrue="1" operator="beginsWith" text="Not Functioning">
      <formula>LEFT(H142,LEN("Not Functioning"))="Not Functioning"</formula>
    </cfRule>
    <cfRule type="containsText" dxfId="2373" priority="1249" operator="containsText" text="Functioning">
      <formula>NOT(ISERROR(SEARCH("Functioning",H142)))</formula>
    </cfRule>
  </conditionalFormatting>
  <conditionalFormatting sqref="J142:J145">
    <cfRule type="beginsWith" dxfId="2372" priority="1244" stopIfTrue="1" operator="beginsWith" text="Functioning At Risk">
      <formula>LEFT(J142,LEN("Functioning At Risk"))="Functioning At Risk"</formula>
    </cfRule>
    <cfRule type="beginsWith" dxfId="2371" priority="1245" stopIfTrue="1" operator="beginsWith" text="Not Functioning">
      <formula>LEFT(J142,LEN("Not Functioning"))="Not Functioning"</formula>
    </cfRule>
    <cfRule type="containsText" dxfId="2370" priority="1246" operator="containsText" text="Functioning">
      <formula>NOT(ISERROR(SEARCH("Functioning",J142)))</formula>
    </cfRule>
  </conditionalFormatting>
  <conditionalFormatting sqref="A282:D285">
    <cfRule type="beginsWith" dxfId="2369" priority="1145" stopIfTrue="1" operator="beginsWith" text="Functioning At Risk">
      <formula>LEFT(A282,LEN("Functioning At Risk"))="Functioning At Risk"</formula>
    </cfRule>
    <cfRule type="beginsWith" dxfId="2368" priority="1146" stopIfTrue="1" operator="beginsWith" text="Not Functioning">
      <formula>LEFT(A282,LEN("Not Functioning"))="Not Functioning"</formula>
    </cfRule>
    <cfRule type="containsText" dxfId="2367" priority="1147" operator="containsText" text="Functioning">
      <formula>NOT(ISERROR(SEARCH("Functioning",A282)))</formula>
    </cfRule>
  </conditionalFormatting>
  <conditionalFormatting sqref="E142">
    <cfRule type="beginsWith" dxfId="2366" priority="1241" stopIfTrue="1" operator="beginsWith" text="Functioning At Risk">
      <formula>LEFT(E142,LEN("Functioning At Risk"))="Functioning At Risk"</formula>
    </cfRule>
    <cfRule type="beginsWith" dxfId="2365" priority="1242" stopIfTrue="1" operator="beginsWith" text="Not Functioning">
      <formula>LEFT(E142,LEN("Not Functioning"))="Not Functioning"</formula>
    </cfRule>
    <cfRule type="containsText" dxfId="2364" priority="1243" operator="containsText" text="Functioning">
      <formula>NOT(ISERROR(SEARCH("Functioning",E142)))</formula>
    </cfRule>
  </conditionalFormatting>
  <conditionalFormatting sqref="G143">
    <cfRule type="beginsWith" dxfId="2363" priority="1238" stopIfTrue="1" operator="beginsWith" text="Functioning At Risk">
      <formula>LEFT(G143,LEN("Functioning At Risk"))="Functioning At Risk"</formula>
    </cfRule>
    <cfRule type="beginsWith" dxfId="2362" priority="1239" stopIfTrue="1" operator="beginsWith" text="Not Functioning">
      <formula>LEFT(G143,LEN("Not Functioning"))="Not Functioning"</formula>
    </cfRule>
    <cfRule type="containsText" dxfId="2361" priority="1240" operator="containsText" text="Functioning">
      <formula>NOT(ISERROR(SEARCH("Functioning",G143)))</formula>
    </cfRule>
  </conditionalFormatting>
  <conditionalFormatting sqref="G145">
    <cfRule type="beginsWith" dxfId="2360" priority="1232" stopIfTrue="1" operator="beginsWith" text="Functioning At Risk">
      <formula>LEFT(G145,LEN("Functioning At Risk"))="Functioning At Risk"</formula>
    </cfRule>
    <cfRule type="beginsWith" dxfId="2359" priority="1233" stopIfTrue="1" operator="beginsWith" text="Not Functioning">
      <formula>LEFT(G145,LEN("Not Functioning"))="Not Functioning"</formula>
    </cfRule>
    <cfRule type="containsText" dxfId="2358" priority="1234" operator="containsText" text="Functioning">
      <formula>NOT(ISERROR(SEARCH("Functioning",G145)))</formula>
    </cfRule>
  </conditionalFormatting>
  <conditionalFormatting sqref="G145">
    <cfRule type="beginsWith" dxfId="2357" priority="1229" stopIfTrue="1" operator="beginsWith" text="Functioning At Risk">
      <formula>LEFT(G145,LEN("Functioning At Risk"))="Functioning At Risk"</formula>
    </cfRule>
    <cfRule type="beginsWith" dxfId="2356" priority="1230" stopIfTrue="1" operator="beginsWith" text="Not Functioning">
      <formula>LEFT(G145,LEN("Not Functioning"))="Not Functioning"</formula>
    </cfRule>
    <cfRule type="containsText" dxfId="2355" priority="1231" operator="containsText" text="Functioning">
      <formula>NOT(ISERROR(SEARCH("Functioning",G145)))</formula>
    </cfRule>
  </conditionalFormatting>
  <conditionalFormatting sqref="A177:D180">
    <cfRule type="beginsWith" dxfId="2354" priority="1226" stopIfTrue="1" operator="beginsWith" text="Functioning At Risk">
      <formula>LEFT(A177,LEN("Functioning At Risk"))="Functioning At Risk"</formula>
    </cfRule>
    <cfRule type="beginsWith" dxfId="2353" priority="1227" stopIfTrue="1" operator="beginsWith" text="Not Functioning">
      <formula>LEFT(A177,LEN("Not Functioning"))="Not Functioning"</formula>
    </cfRule>
    <cfRule type="containsText" dxfId="2352" priority="1228" operator="containsText" text="Functioning">
      <formula>NOT(ISERROR(SEARCH("Functioning",A177)))</formula>
    </cfRule>
  </conditionalFormatting>
  <conditionalFormatting sqref="D180">
    <cfRule type="beginsWith" dxfId="2351" priority="1223" stopIfTrue="1" operator="beginsWith" text="Functioning At Risk">
      <formula>LEFT(D180,LEN("Functioning At Risk"))="Functioning At Risk"</formula>
    </cfRule>
    <cfRule type="beginsWith" dxfId="2350" priority="1224" stopIfTrue="1" operator="beginsWith" text="Not Functioning">
      <formula>LEFT(D180,LEN("Not Functioning"))="Not Functioning"</formula>
    </cfRule>
    <cfRule type="containsText" dxfId="2349" priority="1225" operator="containsText" text="Functioning">
      <formula>NOT(ISERROR(SEARCH("Functioning",D180)))</formula>
    </cfRule>
  </conditionalFormatting>
  <conditionalFormatting sqref="H177:H180">
    <cfRule type="beginsWith" dxfId="2348" priority="1220" stopIfTrue="1" operator="beginsWith" text="Functioning At Risk">
      <formula>LEFT(H177,LEN("Functioning At Risk"))="Functioning At Risk"</formula>
    </cfRule>
    <cfRule type="beginsWith" dxfId="2347" priority="1221" stopIfTrue="1" operator="beginsWith" text="Not Functioning">
      <formula>LEFT(H177,LEN("Not Functioning"))="Not Functioning"</formula>
    </cfRule>
    <cfRule type="containsText" dxfId="2346" priority="1222" operator="containsText" text="Functioning">
      <formula>NOT(ISERROR(SEARCH("Functioning",H177)))</formula>
    </cfRule>
  </conditionalFormatting>
  <conditionalFormatting sqref="J177:J180">
    <cfRule type="beginsWith" dxfId="2345" priority="1217" stopIfTrue="1" operator="beginsWith" text="Functioning At Risk">
      <formula>LEFT(J177,LEN("Functioning At Risk"))="Functioning At Risk"</formula>
    </cfRule>
    <cfRule type="beginsWith" dxfId="2344" priority="1218" stopIfTrue="1" operator="beginsWith" text="Not Functioning">
      <formula>LEFT(J177,LEN("Not Functioning"))="Not Functioning"</formula>
    </cfRule>
    <cfRule type="containsText" dxfId="2343" priority="1219" operator="containsText" text="Functioning">
      <formula>NOT(ISERROR(SEARCH("Functioning",J177)))</formula>
    </cfRule>
  </conditionalFormatting>
  <conditionalFormatting sqref="G285">
    <cfRule type="beginsWith" dxfId="2342" priority="1124" stopIfTrue="1" operator="beginsWith" text="Functioning At Risk">
      <formula>LEFT(G285,LEN("Functioning At Risk"))="Functioning At Risk"</formula>
    </cfRule>
    <cfRule type="beginsWith" dxfId="2341" priority="1125" stopIfTrue="1" operator="beginsWith" text="Not Functioning">
      <formula>LEFT(G285,LEN("Not Functioning"))="Not Functioning"</formula>
    </cfRule>
    <cfRule type="containsText" dxfId="2340" priority="1126" operator="containsText" text="Functioning">
      <formula>NOT(ISERROR(SEARCH("Functioning",G285)))</formula>
    </cfRule>
  </conditionalFormatting>
  <conditionalFormatting sqref="E177">
    <cfRule type="beginsWith" dxfId="2339" priority="1214" stopIfTrue="1" operator="beginsWith" text="Functioning At Risk">
      <formula>LEFT(E177,LEN("Functioning At Risk"))="Functioning At Risk"</formula>
    </cfRule>
    <cfRule type="beginsWith" dxfId="2338" priority="1215" stopIfTrue="1" operator="beginsWith" text="Not Functioning">
      <formula>LEFT(E177,LEN("Not Functioning"))="Not Functioning"</formula>
    </cfRule>
    <cfRule type="containsText" dxfId="2337" priority="1216" operator="containsText" text="Functioning">
      <formula>NOT(ISERROR(SEARCH("Functioning",E177)))</formula>
    </cfRule>
  </conditionalFormatting>
  <conditionalFormatting sqref="G178">
    <cfRule type="beginsWith" dxfId="2336" priority="1211" stopIfTrue="1" operator="beginsWith" text="Functioning At Risk">
      <formula>LEFT(G178,LEN("Functioning At Risk"))="Functioning At Risk"</formula>
    </cfRule>
    <cfRule type="beginsWith" dxfId="2335" priority="1212" stopIfTrue="1" operator="beginsWith" text="Not Functioning">
      <formula>LEFT(G178,LEN("Not Functioning"))="Not Functioning"</formula>
    </cfRule>
    <cfRule type="containsText" dxfId="2334" priority="1213" operator="containsText" text="Functioning">
      <formula>NOT(ISERROR(SEARCH("Functioning",G178)))</formula>
    </cfRule>
  </conditionalFormatting>
  <conditionalFormatting sqref="G180">
    <cfRule type="beginsWith" dxfId="2333" priority="1205" stopIfTrue="1" operator="beginsWith" text="Functioning At Risk">
      <formula>LEFT(G180,LEN("Functioning At Risk"))="Functioning At Risk"</formula>
    </cfRule>
    <cfRule type="beginsWith" dxfId="2332" priority="1206" stopIfTrue="1" operator="beginsWith" text="Not Functioning">
      <formula>LEFT(G180,LEN("Not Functioning"))="Not Functioning"</formula>
    </cfRule>
    <cfRule type="containsText" dxfId="2331" priority="1207" operator="containsText" text="Functioning">
      <formula>NOT(ISERROR(SEARCH("Functioning",G180)))</formula>
    </cfRule>
  </conditionalFormatting>
  <conditionalFormatting sqref="G180">
    <cfRule type="beginsWith" dxfId="2330" priority="1202" stopIfTrue="1" operator="beginsWith" text="Functioning At Risk">
      <formula>LEFT(G180,LEN("Functioning At Risk"))="Functioning At Risk"</formula>
    </cfRule>
    <cfRule type="beginsWith" dxfId="2329" priority="1203" stopIfTrue="1" operator="beginsWith" text="Not Functioning">
      <formula>LEFT(G180,LEN("Not Functioning"))="Not Functioning"</formula>
    </cfRule>
    <cfRule type="containsText" dxfId="2328" priority="1204" operator="containsText" text="Functioning">
      <formula>NOT(ISERROR(SEARCH("Functioning",G180)))</formula>
    </cfRule>
  </conditionalFormatting>
  <conditionalFormatting sqref="A212:D215">
    <cfRule type="beginsWith" dxfId="2327" priority="1199" stopIfTrue="1" operator="beginsWith" text="Functioning At Risk">
      <formula>LEFT(A212,LEN("Functioning At Risk"))="Functioning At Risk"</formula>
    </cfRule>
    <cfRule type="beginsWith" dxfId="2326" priority="1200" stopIfTrue="1" operator="beginsWith" text="Not Functioning">
      <formula>LEFT(A212,LEN("Not Functioning"))="Not Functioning"</formula>
    </cfRule>
    <cfRule type="containsText" dxfId="2325" priority="1201" operator="containsText" text="Functioning">
      <formula>NOT(ISERROR(SEARCH("Functioning",A212)))</formula>
    </cfRule>
  </conditionalFormatting>
  <conditionalFormatting sqref="D215">
    <cfRule type="beginsWith" dxfId="2324" priority="1196" stopIfTrue="1" operator="beginsWith" text="Functioning At Risk">
      <formula>LEFT(D215,LEN("Functioning At Risk"))="Functioning At Risk"</formula>
    </cfRule>
    <cfRule type="beginsWith" dxfId="2323" priority="1197" stopIfTrue="1" operator="beginsWith" text="Not Functioning">
      <formula>LEFT(D215,LEN("Not Functioning"))="Not Functioning"</formula>
    </cfRule>
    <cfRule type="containsText" dxfId="2322" priority="1198" operator="containsText" text="Functioning">
      <formula>NOT(ISERROR(SEARCH("Functioning",D215)))</formula>
    </cfRule>
  </conditionalFormatting>
  <conditionalFormatting sqref="H212:H215">
    <cfRule type="beginsWith" dxfId="2321" priority="1193" stopIfTrue="1" operator="beginsWith" text="Functioning At Risk">
      <formula>LEFT(H212,LEN("Functioning At Risk"))="Functioning At Risk"</formula>
    </cfRule>
    <cfRule type="beginsWith" dxfId="2320" priority="1194" stopIfTrue="1" operator="beginsWith" text="Not Functioning">
      <formula>LEFT(H212,LEN("Not Functioning"))="Not Functioning"</formula>
    </cfRule>
    <cfRule type="containsText" dxfId="2319" priority="1195" operator="containsText" text="Functioning">
      <formula>NOT(ISERROR(SEARCH("Functioning",H212)))</formula>
    </cfRule>
  </conditionalFormatting>
  <conditionalFormatting sqref="J212:J215">
    <cfRule type="beginsWith" dxfId="2318" priority="1190" stopIfTrue="1" operator="beginsWith" text="Functioning At Risk">
      <formula>LEFT(J212,LEN("Functioning At Risk"))="Functioning At Risk"</formula>
    </cfRule>
    <cfRule type="beginsWith" dxfId="2317" priority="1191" stopIfTrue="1" operator="beginsWith" text="Not Functioning">
      <formula>LEFT(J212,LEN("Not Functioning"))="Not Functioning"</formula>
    </cfRule>
    <cfRule type="containsText" dxfId="2316" priority="1192" operator="containsText" text="Functioning">
      <formula>NOT(ISERROR(SEARCH("Functioning",J212)))</formula>
    </cfRule>
  </conditionalFormatting>
  <conditionalFormatting sqref="G318">
    <cfRule type="beginsWith" dxfId="2315" priority="1103" stopIfTrue="1" operator="beginsWith" text="Functioning At Risk">
      <formula>LEFT(G318,LEN("Functioning At Risk"))="Functioning At Risk"</formula>
    </cfRule>
    <cfRule type="beginsWith" dxfId="2314" priority="1104" stopIfTrue="1" operator="beginsWith" text="Not Functioning">
      <formula>LEFT(G318,LEN("Not Functioning"))="Not Functioning"</formula>
    </cfRule>
    <cfRule type="containsText" dxfId="2313" priority="1105" operator="containsText" text="Functioning">
      <formula>NOT(ISERROR(SEARCH("Functioning",G318)))</formula>
    </cfRule>
  </conditionalFormatting>
  <conditionalFormatting sqref="G213">
    <cfRule type="beginsWith" dxfId="2312" priority="1184" stopIfTrue="1" operator="beginsWith" text="Functioning At Risk">
      <formula>LEFT(G213,LEN("Functioning At Risk"))="Functioning At Risk"</formula>
    </cfRule>
    <cfRule type="beginsWith" dxfId="2311" priority="1185" stopIfTrue="1" operator="beginsWith" text="Not Functioning">
      <formula>LEFT(G213,LEN("Not Functioning"))="Not Functioning"</formula>
    </cfRule>
    <cfRule type="containsText" dxfId="2310" priority="1186" operator="containsText" text="Functioning">
      <formula>NOT(ISERROR(SEARCH("Functioning",G213)))</formula>
    </cfRule>
  </conditionalFormatting>
  <conditionalFormatting sqref="G215">
    <cfRule type="beginsWith" dxfId="2309" priority="1178" stopIfTrue="1" operator="beginsWith" text="Functioning At Risk">
      <formula>LEFT(G215,LEN("Functioning At Risk"))="Functioning At Risk"</formula>
    </cfRule>
    <cfRule type="beginsWith" dxfId="2308" priority="1179" stopIfTrue="1" operator="beginsWith" text="Not Functioning">
      <formula>LEFT(G215,LEN("Not Functioning"))="Not Functioning"</formula>
    </cfRule>
    <cfRule type="containsText" dxfId="2307" priority="1180" operator="containsText" text="Functioning">
      <formula>NOT(ISERROR(SEARCH("Functioning",G215)))</formula>
    </cfRule>
  </conditionalFormatting>
  <conditionalFormatting sqref="G215">
    <cfRule type="beginsWith" dxfId="2306" priority="1175" stopIfTrue="1" operator="beginsWith" text="Functioning At Risk">
      <formula>LEFT(G215,LEN("Functioning At Risk"))="Functioning At Risk"</formula>
    </cfRule>
    <cfRule type="beginsWith" dxfId="2305" priority="1176" stopIfTrue="1" operator="beginsWith" text="Not Functioning">
      <formula>LEFT(G215,LEN("Not Functioning"))="Not Functioning"</formula>
    </cfRule>
    <cfRule type="containsText" dxfId="2304" priority="1177" operator="containsText" text="Functioning">
      <formula>NOT(ISERROR(SEARCH("Functioning",G215)))</formula>
    </cfRule>
  </conditionalFormatting>
  <conditionalFormatting sqref="A247:D250">
    <cfRule type="beginsWith" dxfId="2303" priority="1172" stopIfTrue="1" operator="beginsWith" text="Functioning At Risk">
      <formula>LEFT(A247,LEN("Functioning At Risk"))="Functioning At Risk"</formula>
    </cfRule>
    <cfRule type="beginsWith" dxfId="2302" priority="1173" stopIfTrue="1" operator="beginsWith" text="Not Functioning">
      <formula>LEFT(A247,LEN("Not Functioning"))="Not Functioning"</formula>
    </cfRule>
    <cfRule type="containsText" dxfId="2301" priority="1174" operator="containsText" text="Functioning">
      <formula>NOT(ISERROR(SEARCH("Functioning",A247)))</formula>
    </cfRule>
  </conditionalFormatting>
  <conditionalFormatting sqref="D250">
    <cfRule type="beginsWith" dxfId="2300" priority="1169" stopIfTrue="1" operator="beginsWith" text="Functioning At Risk">
      <formula>LEFT(D250,LEN("Functioning At Risk"))="Functioning At Risk"</formula>
    </cfRule>
    <cfRule type="beginsWith" dxfId="2299" priority="1170" stopIfTrue="1" operator="beginsWith" text="Not Functioning">
      <formula>LEFT(D250,LEN("Not Functioning"))="Not Functioning"</formula>
    </cfRule>
    <cfRule type="containsText" dxfId="2298" priority="1171" operator="containsText" text="Functioning">
      <formula>NOT(ISERROR(SEARCH("Functioning",D250)))</formula>
    </cfRule>
  </conditionalFormatting>
  <conditionalFormatting sqref="J247:J250">
    <cfRule type="beginsWith" dxfId="2297" priority="1163" stopIfTrue="1" operator="beginsWith" text="Functioning At Risk">
      <formula>LEFT(J247,LEN("Functioning At Risk"))="Functioning At Risk"</formula>
    </cfRule>
    <cfRule type="beginsWith" dxfId="2296" priority="1164" stopIfTrue="1" operator="beginsWith" text="Not Functioning">
      <formula>LEFT(J247,LEN("Not Functioning"))="Not Functioning"</formula>
    </cfRule>
    <cfRule type="containsText" dxfId="2295" priority="1165" operator="containsText" text="Functioning">
      <formula>NOT(ISERROR(SEARCH("Functioning",J247)))</formula>
    </cfRule>
  </conditionalFormatting>
  <conditionalFormatting sqref="I45:I47">
    <cfRule type="beginsWith" dxfId="2294" priority="1082" stopIfTrue="1" operator="beginsWith" text="Functioning At Risk">
      <formula>LEFT(I45,LEN("Functioning At Risk"))="Functioning At Risk"</formula>
    </cfRule>
    <cfRule type="beginsWith" dxfId="2293" priority="1083" stopIfTrue="1" operator="beginsWith" text="Not Functioning">
      <formula>LEFT(I45,LEN("Not Functioning"))="Not Functioning"</formula>
    </cfRule>
    <cfRule type="containsText" dxfId="2292" priority="1084" operator="containsText" text="Functioning">
      <formula>NOT(ISERROR(SEARCH("Functioning",I45)))</formula>
    </cfRule>
  </conditionalFormatting>
  <conditionalFormatting sqref="E247">
    <cfRule type="beginsWith" dxfId="2291" priority="1160" stopIfTrue="1" operator="beginsWith" text="Functioning At Risk">
      <formula>LEFT(E247,LEN("Functioning At Risk"))="Functioning At Risk"</formula>
    </cfRule>
    <cfRule type="beginsWith" dxfId="2290" priority="1161" stopIfTrue="1" operator="beginsWith" text="Not Functioning">
      <formula>LEFT(E247,LEN("Not Functioning"))="Not Functioning"</formula>
    </cfRule>
    <cfRule type="containsText" dxfId="2289" priority="1162" operator="containsText" text="Functioning">
      <formula>NOT(ISERROR(SEARCH("Functioning",E247)))</formula>
    </cfRule>
  </conditionalFormatting>
  <conditionalFormatting sqref="G248">
    <cfRule type="beginsWith" dxfId="2288" priority="1157" stopIfTrue="1" operator="beginsWith" text="Functioning At Risk">
      <formula>LEFT(G248,LEN("Functioning At Risk"))="Functioning At Risk"</formula>
    </cfRule>
    <cfRule type="beginsWith" dxfId="2287" priority="1158" stopIfTrue="1" operator="beginsWith" text="Not Functioning">
      <formula>LEFT(G248,LEN("Not Functioning"))="Not Functioning"</formula>
    </cfRule>
    <cfRule type="containsText" dxfId="2286" priority="1159" operator="containsText" text="Functioning">
      <formula>NOT(ISERROR(SEARCH("Functioning",G248)))</formula>
    </cfRule>
  </conditionalFormatting>
  <conditionalFormatting sqref="G250">
    <cfRule type="beginsWith" dxfId="2285" priority="1151" stopIfTrue="1" operator="beginsWith" text="Functioning At Risk">
      <formula>LEFT(G250,LEN("Functioning At Risk"))="Functioning At Risk"</formula>
    </cfRule>
    <cfRule type="beginsWith" dxfId="2284" priority="1152" stopIfTrue="1" operator="beginsWith" text="Not Functioning">
      <formula>LEFT(G250,LEN("Not Functioning"))="Not Functioning"</formula>
    </cfRule>
    <cfRule type="containsText" dxfId="2283" priority="1153" operator="containsText" text="Functioning">
      <formula>NOT(ISERROR(SEARCH("Functioning",G250)))</formula>
    </cfRule>
  </conditionalFormatting>
  <conditionalFormatting sqref="G250">
    <cfRule type="beginsWith" dxfId="2282" priority="1148" stopIfTrue="1" operator="beginsWith" text="Functioning At Risk">
      <formula>LEFT(G250,LEN("Functioning At Risk"))="Functioning At Risk"</formula>
    </cfRule>
    <cfRule type="beginsWith" dxfId="2281" priority="1149" stopIfTrue="1" operator="beginsWith" text="Not Functioning">
      <formula>LEFT(G250,LEN("Not Functioning"))="Not Functioning"</formula>
    </cfRule>
    <cfRule type="containsText" dxfId="2280" priority="1150" operator="containsText" text="Functioning">
      <formula>NOT(ISERROR(SEARCH("Functioning",G250)))</formula>
    </cfRule>
  </conditionalFormatting>
  <conditionalFormatting sqref="D285">
    <cfRule type="beginsWith" dxfId="2279" priority="1142" stopIfTrue="1" operator="beginsWith" text="Functioning At Risk">
      <formula>LEFT(D285,LEN("Functioning At Risk"))="Functioning At Risk"</formula>
    </cfRule>
    <cfRule type="beginsWith" dxfId="2278" priority="1143" stopIfTrue="1" operator="beginsWith" text="Not Functioning">
      <formula>LEFT(D285,LEN("Not Functioning"))="Not Functioning"</formula>
    </cfRule>
    <cfRule type="containsText" dxfId="2277" priority="1144" operator="containsText" text="Functioning">
      <formula>NOT(ISERROR(SEARCH("Functioning",D285)))</formula>
    </cfRule>
  </conditionalFormatting>
  <conditionalFormatting sqref="H282:H285">
    <cfRule type="beginsWith" dxfId="2276" priority="1139" stopIfTrue="1" operator="beginsWith" text="Functioning At Risk">
      <formula>LEFT(H282,LEN("Functioning At Risk"))="Functioning At Risk"</formula>
    </cfRule>
    <cfRule type="beginsWith" dxfId="2275" priority="1140" stopIfTrue="1" operator="beginsWith" text="Not Functioning">
      <formula>LEFT(H282,LEN("Not Functioning"))="Not Functioning"</formula>
    </cfRule>
    <cfRule type="containsText" dxfId="2274" priority="1141" operator="containsText" text="Functioning">
      <formula>NOT(ISERROR(SEARCH("Functioning",H282)))</formula>
    </cfRule>
  </conditionalFormatting>
  <conditionalFormatting sqref="J282:J285">
    <cfRule type="beginsWith" dxfId="2273" priority="1136" stopIfTrue="1" operator="beginsWith" text="Functioning At Risk">
      <formula>LEFT(J282,LEN("Functioning At Risk"))="Functioning At Risk"</formula>
    </cfRule>
    <cfRule type="beginsWith" dxfId="2272" priority="1137" stopIfTrue="1" operator="beginsWith" text="Not Functioning">
      <formula>LEFT(J282,LEN("Not Functioning"))="Not Functioning"</formula>
    </cfRule>
    <cfRule type="containsText" dxfId="2271" priority="1138" operator="containsText" text="Functioning">
      <formula>NOT(ISERROR(SEARCH("Functioning",J282)))</formula>
    </cfRule>
  </conditionalFormatting>
  <conditionalFormatting sqref="E282">
    <cfRule type="beginsWith" dxfId="2270" priority="1133" stopIfTrue="1" operator="beginsWith" text="Functioning At Risk">
      <formula>LEFT(E282,LEN("Functioning At Risk"))="Functioning At Risk"</formula>
    </cfRule>
    <cfRule type="beginsWith" dxfId="2269" priority="1134" stopIfTrue="1" operator="beginsWith" text="Not Functioning">
      <formula>LEFT(E282,LEN("Not Functioning"))="Not Functioning"</formula>
    </cfRule>
    <cfRule type="containsText" dxfId="2268" priority="1135" operator="containsText" text="Functioning">
      <formula>NOT(ISERROR(SEARCH("Functioning",E282)))</formula>
    </cfRule>
  </conditionalFormatting>
  <conditionalFormatting sqref="G283">
    <cfRule type="beginsWith" dxfId="2267" priority="1130" stopIfTrue="1" operator="beginsWith" text="Functioning At Risk">
      <formula>LEFT(G283,LEN("Functioning At Risk"))="Functioning At Risk"</formula>
    </cfRule>
    <cfRule type="beginsWith" dxfId="2266" priority="1131" stopIfTrue="1" operator="beginsWith" text="Not Functioning">
      <formula>LEFT(G283,LEN("Not Functioning"))="Not Functioning"</formula>
    </cfRule>
    <cfRule type="containsText" dxfId="2265" priority="1132" operator="containsText" text="Functioning">
      <formula>NOT(ISERROR(SEARCH("Functioning",G283)))</formula>
    </cfRule>
  </conditionalFormatting>
  <conditionalFormatting sqref="G285">
    <cfRule type="beginsWith" dxfId="2264" priority="1121" stopIfTrue="1" operator="beginsWith" text="Functioning At Risk">
      <formula>LEFT(G285,LEN("Functioning At Risk"))="Functioning At Risk"</formula>
    </cfRule>
    <cfRule type="beginsWith" dxfId="2263" priority="1122" stopIfTrue="1" operator="beginsWith" text="Not Functioning">
      <formula>LEFT(G285,LEN("Not Functioning"))="Not Functioning"</formula>
    </cfRule>
    <cfRule type="containsText" dxfId="2262" priority="1123" operator="containsText" text="Functioning">
      <formula>NOT(ISERROR(SEARCH("Functioning",G285)))</formula>
    </cfRule>
  </conditionalFormatting>
  <conditionalFormatting sqref="A317:D320">
    <cfRule type="beginsWith" dxfId="2261" priority="1118" stopIfTrue="1" operator="beginsWith" text="Functioning At Risk">
      <formula>LEFT(A317,LEN("Functioning At Risk"))="Functioning At Risk"</formula>
    </cfRule>
    <cfRule type="beginsWith" dxfId="2260" priority="1119" stopIfTrue="1" operator="beginsWith" text="Not Functioning">
      <formula>LEFT(A317,LEN("Not Functioning"))="Not Functioning"</formula>
    </cfRule>
    <cfRule type="containsText" dxfId="2259" priority="1120" operator="containsText" text="Functioning">
      <formula>NOT(ISERROR(SEARCH("Functioning",A317)))</formula>
    </cfRule>
  </conditionalFormatting>
  <conditionalFormatting sqref="D320">
    <cfRule type="beginsWith" dxfId="2258" priority="1115" stopIfTrue="1" operator="beginsWith" text="Functioning At Risk">
      <formula>LEFT(D320,LEN("Functioning At Risk"))="Functioning At Risk"</formula>
    </cfRule>
    <cfRule type="beginsWith" dxfId="2257" priority="1116" stopIfTrue="1" operator="beginsWith" text="Not Functioning">
      <formula>LEFT(D320,LEN("Not Functioning"))="Not Functioning"</formula>
    </cfRule>
    <cfRule type="containsText" dxfId="2256" priority="1117" operator="containsText" text="Functioning">
      <formula>NOT(ISERROR(SEARCH("Functioning",D320)))</formula>
    </cfRule>
  </conditionalFormatting>
  <conditionalFormatting sqref="H317:H320">
    <cfRule type="beginsWith" dxfId="2255" priority="1112" stopIfTrue="1" operator="beginsWith" text="Functioning At Risk">
      <formula>LEFT(H317,LEN("Functioning At Risk"))="Functioning At Risk"</formula>
    </cfRule>
    <cfRule type="beginsWith" dxfId="2254" priority="1113" stopIfTrue="1" operator="beginsWith" text="Not Functioning">
      <formula>LEFT(H317,LEN("Not Functioning"))="Not Functioning"</formula>
    </cfRule>
    <cfRule type="containsText" dxfId="2253" priority="1114" operator="containsText" text="Functioning">
      <formula>NOT(ISERROR(SEARCH("Functioning",H317)))</formula>
    </cfRule>
  </conditionalFormatting>
  <conditionalFormatting sqref="J317:J320">
    <cfRule type="beginsWith" dxfId="2252" priority="1109" stopIfTrue="1" operator="beginsWith" text="Functioning At Risk">
      <formula>LEFT(J317,LEN("Functioning At Risk"))="Functioning At Risk"</formula>
    </cfRule>
    <cfRule type="beginsWith" dxfId="2251" priority="1110" stopIfTrue="1" operator="beginsWith" text="Not Functioning">
      <formula>LEFT(J317,LEN("Not Functioning"))="Not Functioning"</formula>
    </cfRule>
    <cfRule type="containsText" dxfId="2250" priority="1111" operator="containsText" text="Functioning">
      <formula>NOT(ISERROR(SEARCH("Functioning",J317)))</formula>
    </cfRule>
  </conditionalFormatting>
  <conditionalFormatting sqref="E317">
    <cfRule type="beginsWith" dxfId="2249" priority="1106" stopIfTrue="1" operator="beginsWith" text="Functioning At Risk">
      <formula>LEFT(E317,LEN("Functioning At Risk"))="Functioning At Risk"</formula>
    </cfRule>
    <cfRule type="beginsWith" dxfId="2248" priority="1107" stopIfTrue="1" operator="beginsWith" text="Not Functioning">
      <formula>LEFT(E317,LEN("Not Functioning"))="Not Functioning"</formula>
    </cfRule>
    <cfRule type="containsText" dxfId="2247" priority="1108" operator="containsText" text="Functioning">
      <formula>NOT(ISERROR(SEARCH("Functioning",E317)))</formula>
    </cfRule>
  </conditionalFormatting>
  <conditionalFormatting sqref="G320">
    <cfRule type="beginsWith" dxfId="2246" priority="1097" stopIfTrue="1" operator="beginsWith" text="Functioning At Risk">
      <formula>LEFT(G320,LEN("Functioning At Risk"))="Functioning At Risk"</formula>
    </cfRule>
    <cfRule type="beginsWith" dxfId="2245" priority="1098" stopIfTrue="1" operator="beginsWith" text="Not Functioning">
      <formula>LEFT(G320,LEN("Not Functioning"))="Not Functioning"</formula>
    </cfRule>
    <cfRule type="containsText" dxfId="2244" priority="1099" operator="containsText" text="Functioning">
      <formula>NOT(ISERROR(SEARCH("Functioning",G320)))</formula>
    </cfRule>
  </conditionalFormatting>
  <conditionalFormatting sqref="H45:H46">
    <cfRule type="beginsWith" dxfId="2243" priority="1091" stopIfTrue="1" operator="beginsWith" text="Functioning At Risk">
      <formula>LEFT(H45,LEN("Functioning At Risk"))="Functioning At Risk"</formula>
    </cfRule>
    <cfRule type="beginsWith" dxfId="2242" priority="1092" stopIfTrue="1" operator="beginsWith" text="Not Functioning">
      <formula>LEFT(H45,LEN("Not Functioning"))="Not Functioning"</formula>
    </cfRule>
    <cfRule type="containsText" dxfId="2241" priority="1093" operator="containsText" text="Functioning">
      <formula>NOT(ISERROR(SEARCH("Functioning",H45)))</formula>
    </cfRule>
  </conditionalFormatting>
  <conditionalFormatting sqref="H48:I48">
    <cfRule type="beginsWith" dxfId="2240" priority="1088" stopIfTrue="1" operator="beginsWith" text="Functioning At Risk">
      <formula>LEFT(H48,LEN("Functioning At Risk"))="Functioning At Risk"</formula>
    </cfRule>
    <cfRule type="beginsWith" dxfId="2239" priority="1089" stopIfTrue="1" operator="beginsWith" text="Not Functioning">
      <formula>LEFT(H48,LEN("Not Functioning"))="Not Functioning"</formula>
    </cfRule>
    <cfRule type="containsText" dxfId="2238" priority="1090" operator="containsText" text="Functioning">
      <formula>NOT(ISERROR(SEARCH("Functioning",H48)))</formula>
    </cfRule>
  </conditionalFormatting>
  <conditionalFormatting sqref="D53 C52:D52">
    <cfRule type="beginsWith" dxfId="2237" priority="1073" stopIfTrue="1" operator="beginsWith" text="Functioning At Risk">
      <formula>LEFT(C52,LEN("Functioning At Risk"))="Functioning At Risk"</formula>
    </cfRule>
    <cfRule type="beginsWith" dxfId="2236" priority="1074" stopIfTrue="1" operator="beginsWith" text="Not Functioning">
      <formula>LEFT(C52,LEN("Not Functioning"))="Not Functioning"</formula>
    </cfRule>
    <cfRule type="containsText" dxfId="2235" priority="1075" operator="containsText" text="Functioning">
      <formula>NOT(ISERROR(SEARCH("Functioning",C52)))</formula>
    </cfRule>
  </conditionalFormatting>
  <conditionalFormatting sqref="C55:D55">
    <cfRule type="beginsWith" dxfId="2234" priority="1060" stopIfTrue="1" operator="beginsWith" text="Functioning At Risk">
      <formula>LEFT(C55,LEN("Functioning At Risk"))="Functioning At Risk"</formula>
    </cfRule>
    <cfRule type="beginsWith" dxfId="2233" priority="1061" stopIfTrue="1" operator="beginsWith" text="Not Functioning">
      <formula>LEFT(C55,LEN("Not Functioning"))="Not Functioning"</formula>
    </cfRule>
    <cfRule type="containsText" dxfId="2232" priority="1062" operator="containsText" text="Functioning">
      <formula>NOT(ISERROR(SEARCH("Functioning",C55)))</formula>
    </cfRule>
  </conditionalFormatting>
  <conditionalFormatting sqref="B56:D56 C57:D57 D58:D59">
    <cfRule type="beginsWith" dxfId="2231" priority="1045" stopIfTrue="1" operator="beginsWith" text="Functioning At Risk">
      <formula>LEFT(B56,LEN("Functioning At Risk"))="Functioning At Risk"</formula>
    </cfRule>
    <cfRule type="beginsWith" dxfId="2230" priority="1046" stopIfTrue="1" operator="beginsWith" text="Not Functioning">
      <formula>LEFT(B56,LEN("Not Functioning"))="Not Functioning"</formula>
    </cfRule>
    <cfRule type="containsText" dxfId="2229" priority="1047" operator="containsText" text="Functioning">
      <formula>NOT(ISERROR(SEARCH("Functioning",B56)))</formula>
    </cfRule>
  </conditionalFormatting>
  <conditionalFormatting sqref="C58">
    <cfRule type="beginsWith" dxfId="2228" priority="1042" stopIfTrue="1" operator="beginsWith" text="Functioning At Risk">
      <formula>LEFT(C58,LEN("Functioning At Risk"))="Functioning At Risk"</formula>
    </cfRule>
    <cfRule type="beginsWith" dxfId="2227" priority="1043" stopIfTrue="1" operator="beginsWith" text="Not Functioning">
      <formula>LEFT(C58,LEN("Not Functioning"))="Not Functioning"</formula>
    </cfRule>
    <cfRule type="containsText" dxfId="2226" priority="1044" operator="containsText" text="Functioning">
      <formula>NOT(ISERROR(SEARCH("Functioning",C58)))</formula>
    </cfRule>
  </conditionalFormatting>
  <conditionalFormatting sqref="C59">
    <cfRule type="beginsWith" dxfId="2225" priority="1039" stopIfTrue="1" operator="beginsWith" text="Functioning At Risk">
      <formula>LEFT(C59,LEN("Functioning At Risk"))="Functioning At Risk"</formula>
    </cfRule>
    <cfRule type="beginsWith" dxfId="2224" priority="1040" stopIfTrue="1" operator="beginsWith" text="Not Functioning">
      <formula>LEFT(C59,LEN("Not Functioning"))="Not Functioning"</formula>
    </cfRule>
    <cfRule type="containsText" dxfId="2223" priority="1041" operator="containsText" text="Functioning">
      <formula>NOT(ISERROR(SEARCH("Functioning",C59)))</formula>
    </cfRule>
  </conditionalFormatting>
  <conditionalFormatting sqref="B60">
    <cfRule type="beginsWith" dxfId="2222" priority="1048" stopIfTrue="1" operator="beginsWith" text="Functioning At Risk">
      <formula>LEFT(B60,LEN("Functioning At Risk"))="Functioning At Risk"</formula>
    </cfRule>
    <cfRule type="beginsWith" dxfId="2221" priority="1049" stopIfTrue="1" operator="beginsWith" text="Not Functioning">
      <formula>LEFT(B60,LEN("Not Functioning"))="Not Functioning"</formula>
    </cfRule>
    <cfRule type="containsText" dxfId="2220" priority="1050" operator="containsText" text="Functioning">
      <formula>NOT(ISERROR(SEARCH("Functioning",B60)))</formula>
    </cfRule>
  </conditionalFormatting>
  <conditionalFormatting sqref="D65:D66">
    <cfRule type="beginsWith" dxfId="2219" priority="1036" stopIfTrue="1" operator="beginsWith" text="Functioning At Risk">
      <formula>LEFT(D65,LEN("Functioning At Risk"))="Functioning At Risk"</formula>
    </cfRule>
    <cfRule type="beginsWith" dxfId="2218" priority="1037" stopIfTrue="1" operator="beginsWith" text="Not Functioning">
      <formula>LEFT(D65,LEN("Not Functioning"))="Not Functioning"</formula>
    </cfRule>
    <cfRule type="containsText" dxfId="2217" priority="1038" operator="containsText" text="Functioning">
      <formula>NOT(ISERROR(SEARCH("Functioning",D65)))</formula>
    </cfRule>
  </conditionalFormatting>
  <conditionalFormatting sqref="H64">
    <cfRule type="beginsWith" dxfId="2216" priority="1033" stopIfTrue="1" operator="beginsWith" text="Functioning At Risk">
      <formula>LEFT(H64,LEN("Functioning At Risk"))="Functioning At Risk"</formula>
    </cfRule>
    <cfRule type="beginsWith" dxfId="2215" priority="1034" stopIfTrue="1" operator="beginsWith" text="Not Functioning">
      <formula>LEFT(H64,LEN("Not Functioning"))="Not Functioning"</formula>
    </cfRule>
    <cfRule type="containsText" dxfId="2214" priority="1035" operator="containsText" text="Functioning">
      <formula>NOT(ISERROR(SEARCH("Functioning",H64)))</formula>
    </cfRule>
  </conditionalFormatting>
  <conditionalFormatting sqref="A64">
    <cfRule type="beginsWith" dxfId="2213" priority="1030" stopIfTrue="1" operator="beginsWith" text="Functioning At Risk">
      <formula>LEFT(A64,LEN("Functioning At Risk"))="Functioning At Risk"</formula>
    </cfRule>
    <cfRule type="beginsWith" dxfId="2212" priority="1031" stopIfTrue="1" operator="beginsWith" text="Not Functioning">
      <formula>LEFT(A64,LEN("Not Functioning"))="Not Functioning"</formula>
    </cfRule>
    <cfRule type="containsText" dxfId="2211" priority="1032" operator="containsText" text="Functioning">
      <formula>NOT(ISERROR(SEARCH("Functioning",A64)))</formula>
    </cfRule>
  </conditionalFormatting>
  <conditionalFormatting sqref="D67">
    <cfRule type="beginsWith" dxfId="2210" priority="1027" stopIfTrue="1" operator="beginsWith" text="Functioning At Risk">
      <formula>LEFT(D67,LEN("Functioning At Risk"))="Functioning At Risk"</formula>
    </cfRule>
    <cfRule type="beginsWith" dxfId="2209" priority="1028" stopIfTrue="1" operator="beginsWith" text="Not Functioning">
      <formula>LEFT(D67,LEN("Not Functioning"))="Not Functioning"</formula>
    </cfRule>
    <cfRule type="containsText" dxfId="2208" priority="1029" operator="containsText" text="Functioning">
      <formula>NOT(ISERROR(SEARCH("Functioning",D67)))</formula>
    </cfRule>
  </conditionalFormatting>
  <conditionalFormatting sqref="D68">
    <cfRule type="beginsWith" dxfId="2207" priority="1024" stopIfTrue="1" operator="beginsWith" text="Functioning At Risk">
      <formula>LEFT(D68,LEN("Functioning At Risk"))="Functioning At Risk"</formula>
    </cfRule>
    <cfRule type="beginsWith" dxfId="2206" priority="1025" stopIfTrue="1" operator="beginsWith" text="Not Functioning">
      <formula>LEFT(D68,LEN("Not Functioning"))="Not Functioning"</formula>
    </cfRule>
    <cfRule type="containsText" dxfId="2205" priority="1026" operator="containsText" text="Functioning">
      <formula>NOT(ISERROR(SEARCH("Functioning",D68)))</formula>
    </cfRule>
  </conditionalFormatting>
  <conditionalFormatting sqref="B68">
    <cfRule type="beginsWith" dxfId="2204" priority="1021" stopIfTrue="1" operator="beginsWith" text="Functioning At Risk">
      <formula>LEFT(B68,LEN("Functioning At Risk"))="Functioning At Risk"</formula>
    </cfRule>
    <cfRule type="beginsWith" dxfId="2203" priority="1022" stopIfTrue="1" operator="beginsWith" text="Not Functioning">
      <formula>LEFT(B68,LEN("Not Functioning"))="Not Functioning"</formula>
    </cfRule>
    <cfRule type="containsText" dxfId="2202" priority="1023" operator="containsText" text="Functioning">
      <formula>NOT(ISERROR(SEARCH("Functioning",B68)))</formula>
    </cfRule>
  </conditionalFormatting>
  <conditionalFormatting sqref="B67">
    <cfRule type="beginsWith" dxfId="2201" priority="1018" stopIfTrue="1" operator="beginsWith" text="Functioning At Risk">
      <formula>LEFT(B67,LEN("Functioning At Risk"))="Functioning At Risk"</formula>
    </cfRule>
    <cfRule type="beginsWith" dxfId="2200" priority="1019" stopIfTrue="1" operator="beginsWith" text="Not Functioning">
      <formula>LEFT(B67,LEN("Not Functioning"))="Not Functioning"</formula>
    </cfRule>
    <cfRule type="containsText" dxfId="2199" priority="1020" operator="containsText" text="Functioning">
      <formula>NOT(ISERROR(SEARCH("Functioning",B67)))</formula>
    </cfRule>
  </conditionalFormatting>
  <conditionalFormatting sqref="J45:J47">
    <cfRule type="beginsWith" dxfId="2198" priority="1015" stopIfTrue="1" operator="beginsWith" text="Functioning At Risk">
      <formula>LEFT(J45,LEN("Functioning At Risk"))="Functioning At Risk"</formula>
    </cfRule>
    <cfRule type="beginsWith" dxfId="2197" priority="1016" stopIfTrue="1" operator="beginsWith" text="Not Functioning">
      <formula>LEFT(J45,LEN("Not Functioning"))="Not Functioning"</formula>
    </cfRule>
    <cfRule type="containsText" dxfId="2196" priority="1017" operator="containsText" text="Functioning">
      <formula>NOT(ISERROR(SEARCH("Functioning",J45)))</formula>
    </cfRule>
  </conditionalFormatting>
  <conditionalFormatting sqref="B103">
    <cfRule type="beginsWith" dxfId="2195" priority="952" stopIfTrue="1" operator="beginsWith" text="Functioning At Risk">
      <formula>LEFT(B103,LEN("Functioning At Risk"))="Functioning At Risk"</formula>
    </cfRule>
    <cfRule type="beginsWith" dxfId="2194" priority="953" stopIfTrue="1" operator="beginsWith" text="Not Functioning">
      <formula>LEFT(B103,LEN("Not Functioning"))="Not Functioning"</formula>
    </cfRule>
    <cfRule type="containsText" dxfId="2193" priority="954" operator="containsText" text="Functioning">
      <formula>NOT(ISERROR(SEARCH("Functioning",B103)))</formula>
    </cfRule>
  </conditionalFormatting>
  <conditionalFormatting sqref="H80:H81">
    <cfRule type="beginsWith" dxfId="2192" priority="1012" stopIfTrue="1" operator="beginsWith" text="Functioning At Risk">
      <formula>LEFT(H80,LEN("Functioning At Risk"))="Functioning At Risk"</formula>
    </cfRule>
    <cfRule type="beginsWith" dxfId="2191" priority="1013" stopIfTrue="1" operator="beginsWith" text="Not Functioning">
      <formula>LEFT(H80,LEN("Not Functioning"))="Not Functioning"</formula>
    </cfRule>
    <cfRule type="containsText" dxfId="2190" priority="1014" operator="containsText" text="Functioning">
      <formula>NOT(ISERROR(SEARCH("Functioning",H80)))</formula>
    </cfRule>
  </conditionalFormatting>
  <conditionalFormatting sqref="I80:I82">
    <cfRule type="beginsWith" dxfId="2189" priority="1009" stopIfTrue="1" operator="beginsWith" text="Functioning At Risk">
      <formula>LEFT(I80,LEN("Functioning At Risk"))="Functioning At Risk"</formula>
    </cfRule>
    <cfRule type="beginsWith" dxfId="2188" priority="1010" stopIfTrue="1" operator="beginsWith" text="Not Functioning">
      <formula>LEFT(I80,LEN("Not Functioning"))="Not Functioning"</formula>
    </cfRule>
    <cfRule type="containsText" dxfId="2187" priority="1011" operator="containsText" text="Functioning">
      <formula>NOT(ISERROR(SEARCH("Functioning",I80)))</formula>
    </cfRule>
  </conditionalFormatting>
  <conditionalFormatting sqref="A83:D83 C84:D84">
    <cfRule type="beginsWith" dxfId="2186" priority="1006" stopIfTrue="1" operator="beginsWith" text="Functioning At Risk">
      <formula>LEFT(A83,LEN("Functioning At Risk"))="Functioning At Risk"</formula>
    </cfRule>
    <cfRule type="beginsWith" dxfId="2185" priority="1007" stopIfTrue="1" operator="beginsWith" text="Not Functioning">
      <formula>LEFT(A83,LEN("Not Functioning"))="Not Functioning"</formula>
    </cfRule>
    <cfRule type="containsText" dxfId="2184" priority="1008" operator="containsText" text="Functioning">
      <formula>NOT(ISERROR(SEARCH("Functioning",A83)))</formula>
    </cfRule>
  </conditionalFormatting>
  <conditionalFormatting sqref="H83:I83">
    <cfRule type="beginsWith" dxfId="2183" priority="1003" stopIfTrue="1" operator="beginsWith" text="Functioning At Risk">
      <formula>LEFT(H83,LEN("Functioning At Risk"))="Functioning At Risk"</formula>
    </cfRule>
    <cfRule type="beginsWith" dxfId="2182" priority="1004" stopIfTrue="1" operator="beginsWith" text="Not Functioning">
      <formula>LEFT(H83,LEN("Not Functioning"))="Not Functioning"</formula>
    </cfRule>
    <cfRule type="containsText" dxfId="2181" priority="1005" operator="containsText" text="Functioning">
      <formula>NOT(ISERROR(SEARCH("Functioning",H83)))</formula>
    </cfRule>
  </conditionalFormatting>
  <conditionalFormatting sqref="H85:I86 A85:D85 A86 C86:D86">
    <cfRule type="beginsWith" dxfId="2180" priority="997" stopIfTrue="1" operator="beginsWith" text="Functioning At Risk">
      <formula>LEFT(A85,LEN("Functioning At Risk"))="Functioning At Risk"</formula>
    </cfRule>
    <cfRule type="beginsWith" dxfId="2179" priority="998" stopIfTrue="1" operator="beginsWith" text="Not Functioning">
      <formula>LEFT(A85,LEN("Not Functioning"))="Not Functioning"</formula>
    </cfRule>
    <cfRule type="containsText" dxfId="2178" priority="999" operator="containsText" text="Functioning">
      <formula>NOT(ISERROR(SEARCH("Functioning",A85)))</formula>
    </cfRule>
  </conditionalFormatting>
  <conditionalFormatting sqref="D88 C87:D87">
    <cfRule type="beginsWith" dxfId="2177" priority="991" stopIfTrue="1" operator="beginsWith" text="Functioning At Risk">
      <formula>LEFT(C87,LEN("Functioning At Risk"))="Functioning At Risk"</formula>
    </cfRule>
    <cfRule type="beginsWith" dxfId="2176" priority="992" stopIfTrue="1" operator="beginsWith" text="Not Functioning">
      <formula>LEFT(C87,LEN("Not Functioning"))="Not Functioning"</formula>
    </cfRule>
    <cfRule type="containsText" dxfId="2175" priority="993" operator="containsText" text="Functioning">
      <formula>NOT(ISERROR(SEARCH("Functioning",C87)))</formula>
    </cfRule>
  </conditionalFormatting>
  <conditionalFormatting sqref="C90:D90">
    <cfRule type="beginsWith" dxfId="2174" priority="985" stopIfTrue="1" operator="beginsWith" text="Functioning At Risk">
      <formula>LEFT(C90,LEN("Functioning At Risk"))="Functioning At Risk"</formula>
    </cfRule>
    <cfRule type="beginsWith" dxfId="2173" priority="986" stopIfTrue="1" operator="beginsWith" text="Not Functioning">
      <formula>LEFT(C90,LEN("Not Functioning"))="Not Functioning"</formula>
    </cfRule>
    <cfRule type="containsText" dxfId="2172" priority="987" operator="containsText" text="Functioning">
      <formula>NOT(ISERROR(SEARCH("Functioning",C90)))</formula>
    </cfRule>
  </conditionalFormatting>
  <conditionalFormatting sqref="B91:D91 C92:D92 D93:D94">
    <cfRule type="beginsWith" dxfId="2171" priority="979" stopIfTrue="1" operator="beginsWith" text="Functioning At Risk">
      <formula>LEFT(B91,LEN("Functioning At Risk"))="Functioning At Risk"</formula>
    </cfRule>
    <cfRule type="beginsWith" dxfId="2170" priority="980" stopIfTrue="1" operator="beginsWith" text="Not Functioning">
      <formula>LEFT(B91,LEN("Not Functioning"))="Not Functioning"</formula>
    </cfRule>
    <cfRule type="containsText" dxfId="2169" priority="981" operator="containsText" text="Functioning">
      <formula>NOT(ISERROR(SEARCH("Functioning",B91)))</formula>
    </cfRule>
  </conditionalFormatting>
  <conditionalFormatting sqref="C93">
    <cfRule type="beginsWith" dxfId="2168" priority="976" stopIfTrue="1" operator="beginsWith" text="Functioning At Risk">
      <formula>LEFT(C93,LEN("Functioning At Risk"))="Functioning At Risk"</formula>
    </cfRule>
    <cfRule type="beginsWith" dxfId="2167" priority="977" stopIfTrue="1" operator="beginsWith" text="Not Functioning">
      <formula>LEFT(C93,LEN("Not Functioning"))="Not Functioning"</formula>
    </cfRule>
    <cfRule type="containsText" dxfId="2166" priority="978" operator="containsText" text="Functioning">
      <formula>NOT(ISERROR(SEARCH("Functioning",C93)))</formula>
    </cfRule>
  </conditionalFormatting>
  <conditionalFormatting sqref="C94">
    <cfRule type="beginsWith" dxfId="2165" priority="973" stopIfTrue="1" operator="beginsWith" text="Functioning At Risk">
      <formula>LEFT(C94,LEN("Functioning At Risk"))="Functioning At Risk"</formula>
    </cfRule>
    <cfRule type="beginsWith" dxfId="2164" priority="974" stopIfTrue="1" operator="beginsWith" text="Not Functioning">
      <formula>LEFT(C94,LEN("Not Functioning"))="Not Functioning"</formula>
    </cfRule>
    <cfRule type="containsText" dxfId="2163" priority="975" operator="containsText" text="Functioning">
      <formula>NOT(ISERROR(SEARCH("Functioning",C94)))</formula>
    </cfRule>
  </conditionalFormatting>
  <conditionalFormatting sqref="B95">
    <cfRule type="beginsWith" dxfId="2162" priority="982" stopIfTrue="1" operator="beginsWith" text="Functioning At Risk">
      <formula>LEFT(B95,LEN("Functioning At Risk"))="Functioning At Risk"</formula>
    </cfRule>
    <cfRule type="beginsWith" dxfId="2161" priority="983" stopIfTrue="1" operator="beginsWith" text="Not Functioning">
      <formula>LEFT(B95,LEN("Not Functioning"))="Not Functioning"</formula>
    </cfRule>
    <cfRule type="containsText" dxfId="2160" priority="984" operator="containsText" text="Functioning">
      <formula>NOT(ISERROR(SEARCH("Functioning",B95)))</formula>
    </cfRule>
  </conditionalFormatting>
  <conditionalFormatting sqref="D100:D101">
    <cfRule type="beginsWith" dxfId="2159" priority="970" stopIfTrue="1" operator="beginsWith" text="Functioning At Risk">
      <formula>LEFT(D100,LEN("Functioning At Risk"))="Functioning At Risk"</formula>
    </cfRule>
    <cfRule type="beginsWith" dxfId="2158" priority="971" stopIfTrue="1" operator="beginsWith" text="Not Functioning">
      <formula>LEFT(D100,LEN("Not Functioning"))="Not Functioning"</formula>
    </cfRule>
    <cfRule type="containsText" dxfId="2157" priority="972" operator="containsText" text="Functioning">
      <formula>NOT(ISERROR(SEARCH("Functioning",D100)))</formula>
    </cfRule>
  </conditionalFormatting>
  <conditionalFormatting sqref="H99">
    <cfRule type="beginsWith" dxfId="2156" priority="967" stopIfTrue="1" operator="beginsWith" text="Functioning At Risk">
      <formula>LEFT(H99,LEN("Functioning At Risk"))="Functioning At Risk"</formula>
    </cfRule>
    <cfRule type="beginsWith" dxfId="2155" priority="968" stopIfTrue="1" operator="beginsWith" text="Not Functioning">
      <formula>LEFT(H99,LEN("Not Functioning"))="Not Functioning"</formula>
    </cfRule>
    <cfRule type="containsText" dxfId="2154" priority="969" operator="containsText" text="Functioning">
      <formula>NOT(ISERROR(SEARCH("Functioning",H99)))</formula>
    </cfRule>
  </conditionalFormatting>
  <conditionalFormatting sqref="A99">
    <cfRule type="beginsWith" dxfId="2153" priority="964" stopIfTrue="1" operator="beginsWith" text="Functioning At Risk">
      <formula>LEFT(A99,LEN("Functioning At Risk"))="Functioning At Risk"</formula>
    </cfRule>
    <cfRule type="beginsWith" dxfId="2152" priority="965" stopIfTrue="1" operator="beginsWith" text="Not Functioning">
      <formula>LEFT(A99,LEN("Not Functioning"))="Not Functioning"</formula>
    </cfRule>
    <cfRule type="containsText" dxfId="2151" priority="966" operator="containsText" text="Functioning">
      <formula>NOT(ISERROR(SEARCH("Functioning",A99)))</formula>
    </cfRule>
  </conditionalFormatting>
  <conditionalFormatting sqref="I102:I103 A102:A103">
    <cfRule type="beginsWith" dxfId="2150" priority="961" stopIfTrue="1" operator="beginsWith" text="Functioning At Risk">
      <formula>LEFT(A102,LEN("Functioning At Risk"))="Functioning At Risk"</formula>
    </cfRule>
    <cfRule type="beginsWith" dxfId="2149" priority="962" stopIfTrue="1" operator="beginsWith" text="Not Functioning">
      <formula>LEFT(A102,LEN("Not Functioning"))="Not Functioning"</formula>
    </cfRule>
    <cfRule type="containsText" dxfId="2148" priority="963" operator="containsText" text="Functioning">
      <formula>NOT(ISERROR(SEARCH("Functioning",A102)))</formula>
    </cfRule>
  </conditionalFormatting>
  <conditionalFormatting sqref="D102">
    <cfRule type="beginsWith" dxfId="2147" priority="958" stopIfTrue="1" operator="beginsWith" text="Functioning At Risk">
      <formula>LEFT(D102,LEN("Functioning At Risk"))="Functioning At Risk"</formula>
    </cfRule>
    <cfRule type="beginsWith" dxfId="2146" priority="959" stopIfTrue="1" operator="beginsWith" text="Not Functioning">
      <formula>LEFT(D102,LEN("Not Functioning"))="Not Functioning"</formula>
    </cfRule>
    <cfRule type="containsText" dxfId="2145" priority="960" operator="containsText" text="Functioning">
      <formula>NOT(ISERROR(SEARCH("Functioning",D102)))</formula>
    </cfRule>
  </conditionalFormatting>
  <conditionalFormatting sqref="D103">
    <cfRule type="beginsWith" dxfId="2144" priority="955" stopIfTrue="1" operator="beginsWith" text="Functioning At Risk">
      <formula>LEFT(D103,LEN("Functioning At Risk"))="Functioning At Risk"</formula>
    </cfRule>
    <cfRule type="beginsWith" dxfId="2143" priority="956" stopIfTrue="1" operator="beginsWith" text="Not Functioning">
      <formula>LEFT(D103,LEN("Not Functioning"))="Not Functioning"</formula>
    </cfRule>
    <cfRule type="containsText" dxfId="2142" priority="957" operator="containsText" text="Functioning">
      <formula>NOT(ISERROR(SEARCH("Functioning",D103)))</formula>
    </cfRule>
  </conditionalFormatting>
  <conditionalFormatting sqref="B102">
    <cfRule type="beginsWith" dxfId="2141" priority="949" stopIfTrue="1" operator="beginsWith" text="Functioning At Risk">
      <formula>LEFT(B102,LEN("Functioning At Risk"))="Functioning At Risk"</formula>
    </cfRule>
    <cfRule type="beginsWith" dxfId="2140" priority="950" stopIfTrue="1" operator="beginsWith" text="Not Functioning">
      <formula>LEFT(B102,LEN("Not Functioning"))="Not Functioning"</formula>
    </cfRule>
    <cfRule type="containsText" dxfId="2139" priority="951" operator="containsText" text="Functioning">
      <formula>NOT(ISERROR(SEARCH("Functioning",B102)))</formula>
    </cfRule>
  </conditionalFormatting>
  <conditionalFormatting sqref="D137">
    <cfRule type="beginsWith" dxfId="2138" priority="832" stopIfTrue="1" operator="beginsWith" text="Functioning At Risk">
      <formula>LEFT(D137,LEN("Functioning At Risk"))="Functioning At Risk"</formula>
    </cfRule>
    <cfRule type="beginsWith" dxfId="2137" priority="833" stopIfTrue="1" operator="beginsWith" text="Not Functioning">
      <formula>LEFT(D137,LEN("Not Functioning"))="Not Functioning"</formula>
    </cfRule>
    <cfRule type="containsText" dxfId="2136" priority="834" operator="containsText" text="Functioning">
      <formula>NOT(ISERROR(SEARCH("Functioning",D137)))</formula>
    </cfRule>
  </conditionalFormatting>
  <conditionalFormatting sqref="H120:I121 A120:D120 A121 C121:D121">
    <cfRule type="beginsWith" dxfId="2135" priority="871" stopIfTrue="1" operator="beginsWith" text="Functioning At Risk">
      <formula>LEFT(A120,LEN("Functioning At Risk"))="Functioning At Risk"</formula>
    </cfRule>
    <cfRule type="beginsWith" dxfId="2134" priority="872" stopIfTrue="1" operator="beginsWith" text="Not Functioning">
      <formula>LEFT(A120,LEN("Not Functioning"))="Not Functioning"</formula>
    </cfRule>
    <cfRule type="containsText" dxfId="2133" priority="873" operator="containsText" text="Functioning">
      <formula>NOT(ISERROR(SEARCH("Functioning",A120)))</formula>
    </cfRule>
  </conditionalFormatting>
  <conditionalFormatting sqref="B138">
    <cfRule type="beginsWith" dxfId="2132" priority="826" stopIfTrue="1" operator="beginsWith" text="Functioning At Risk">
      <formula>LEFT(B138,LEN("Functioning At Risk"))="Functioning At Risk"</formula>
    </cfRule>
    <cfRule type="beginsWith" dxfId="2131" priority="827" stopIfTrue="1" operator="beginsWith" text="Not Functioning">
      <formula>LEFT(B138,LEN("Not Functioning"))="Not Functioning"</formula>
    </cfRule>
    <cfRule type="containsText" dxfId="2130" priority="828" operator="containsText" text="Functioning">
      <formula>NOT(ISERROR(SEARCH("Functioning",B138)))</formula>
    </cfRule>
  </conditionalFormatting>
  <conditionalFormatting sqref="D123 C122:D122">
    <cfRule type="beginsWith" dxfId="2129" priority="865" stopIfTrue="1" operator="beginsWith" text="Functioning At Risk">
      <formula>LEFT(C122,LEN("Functioning At Risk"))="Functioning At Risk"</formula>
    </cfRule>
    <cfRule type="beginsWith" dxfId="2128" priority="866" stopIfTrue="1" operator="beginsWith" text="Not Functioning">
      <formula>LEFT(C122,LEN("Not Functioning"))="Not Functioning"</formula>
    </cfRule>
    <cfRule type="containsText" dxfId="2127" priority="867" operator="containsText" text="Functioning">
      <formula>NOT(ISERROR(SEARCH("Functioning",C122)))</formula>
    </cfRule>
  </conditionalFormatting>
  <conditionalFormatting sqref="J150:J152">
    <cfRule type="beginsWith" dxfId="2126" priority="820" stopIfTrue="1" operator="beginsWith" text="Functioning At Risk">
      <formula>LEFT(J150,LEN("Functioning At Risk"))="Functioning At Risk"</formula>
    </cfRule>
    <cfRule type="beginsWith" dxfId="2125" priority="821" stopIfTrue="1" operator="beginsWith" text="Not Functioning">
      <formula>LEFT(J150,LEN("Not Functioning"))="Not Functioning"</formula>
    </cfRule>
    <cfRule type="containsText" dxfId="2124" priority="822" operator="containsText" text="Functioning">
      <formula>NOT(ISERROR(SEARCH("Functioning",J150)))</formula>
    </cfRule>
  </conditionalFormatting>
  <conditionalFormatting sqref="B130">
    <cfRule type="beginsWith" dxfId="2123" priority="856" stopIfTrue="1" operator="beginsWith" text="Functioning At Risk">
      <formula>LEFT(B130,LEN("Functioning At Risk"))="Functioning At Risk"</formula>
    </cfRule>
    <cfRule type="beginsWith" dxfId="2122" priority="857" stopIfTrue="1" operator="beginsWith" text="Not Functioning">
      <formula>LEFT(B130,LEN("Not Functioning"))="Not Functioning"</formula>
    </cfRule>
    <cfRule type="containsText" dxfId="2121" priority="858" operator="containsText" text="Functioning">
      <formula>NOT(ISERROR(SEARCH("Functioning",B130)))</formula>
    </cfRule>
  </conditionalFormatting>
  <conditionalFormatting sqref="B126:D126 C127:D127 D128:D129">
    <cfRule type="beginsWith" dxfId="2120" priority="853" stopIfTrue="1" operator="beginsWith" text="Functioning At Risk">
      <formula>LEFT(B126,LEN("Functioning At Risk"))="Functioning At Risk"</formula>
    </cfRule>
    <cfRule type="beginsWith" dxfId="2119" priority="854" stopIfTrue="1" operator="beginsWith" text="Not Functioning">
      <formula>LEFT(B126,LEN("Not Functioning"))="Not Functioning"</formula>
    </cfRule>
    <cfRule type="containsText" dxfId="2118" priority="855" operator="containsText" text="Functioning">
      <formula>NOT(ISERROR(SEARCH("Functioning",B126)))</formula>
    </cfRule>
  </conditionalFormatting>
  <conditionalFormatting sqref="C128">
    <cfRule type="beginsWith" dxfId="2117" priority="850" stopIfTrue="1" operator="beginsWith" text="Functioning At Risk">
      <formula>LEFT(C128,LEN("Functioning At Risk"))="Functioning At Risk"</formula>
    </cfRule>
    <cfRule type="beginsWith" dxfId="2116" priority="851" stopIfTrue="1" operator="beginsWith" text="Not Functioning">
      <formula>LEFT(C128,LEN("Not Functioning"))="Not Functioning"</formula>
    </cfRule>
    <cfRule type="containsText" dxfId="2115" priority="852" operator="containsText" text="Functioning">
      <formula>NOT(ISERROR(SEARCH("Functioning",C128)))</formula>
    </cfRule>
  </conditionalFormatting>
  <conditionalFormatting sqref="C125:D125">
    <cfRule type="beginsWith" dxfId="2114" priority="859" stopIfTrue="1" operator="beginsWith" text="Functioning At Risk">
      <formula>LEFT(C125,LEN("Functioning At Risk"))="Functioning At Risk"</formula>
    </cfRule>
    <cfRule type="beginsWith" dxfId="2113" priority="860" stopIfTrue="1" operator="beginsWith" text="Not Functioning">
      <formula>LEFT(C125,LEN("Not Functioning"))="Not Functioning"</formula>
    </cfRule>
    <cfRule type="containsText" dxfId="2112" priority="861" operator="containsText" text="Functioning">
      <formula>NOT(ISERROR(SEARCH("Functioning",C125)))</formula>
    </cfRule>
  </conditionalFormatting>
  <conditionalFormatting sqref="C129">
    <cfRule type="beginsWith" dxfId="2111" priority="847" stopIfTrue="1" operator="beginsWith" text="Functioning At Risk">
      <formula>LEFT(C129,LEN("Functioning At Risk"))="Functioning At Risk"</formula>
    </cfRule>
    <cfRule type="beginsWith" dxfId="2110" priority="848" stopIfTrue="1" operator="beginsWith" text="Not Functioning">
      <formula>LEFT(C129,LEN("Not Functioning"))="Not Functioning"</formula>
    </cfRule>
    <cfRule type="containsText" dxfId="2109" priority="849" operator="containsText" text="Functioning">
      <formula>NOT(ISERROR(SEARCH("Functioning",C129)))</formula>
    </cfRule>
  </conditionalFormatting>
  <conditionalFormatting sqref="D135:D136">
    <cfRule type="beginsWith" dxfId="2108" priority="844" stopIfTrue="1" operator="beginsWith" text="Functioning At Risk">
      <formula>LEFT(D135,LEN("Functioning At Risk"))="Functioning At Risk"</formula>
    </cfRule>
    <cfRule type="beginsWith" dxfId="2107" priority="845" stopIfTrue="1" operator="beginsWith" text="Not Functioning">
      <formula>LEFT(D135,LEN("Not Functioning"))="Not Functioning"</formula>
    </cfRule>
    <cfRule type="containsText" dxfId="2106" priority="846" operator="containsText" text="Functioning">
      <formula>NOT(ISERROR(SEARCH("Functioning",D135)))</formula>
    </cfRule>
  </conditionalFormatting>
  <conditionalFormatting sqref="H134">
    <cfRule type="beginsWith" dxfId="2105" priority="841" stopIfTrue="1" operator="beginsWith" text="Functioning At Risk">
      <formula>LEFT(H134,LEN("Functioning At Risk"))="Functioning At Risk"</formula>
    </cfRule>
    <cfRule type="beginsWith" dxfId="2104" priority="842" stopIfTrue="1" operator="beginsWith" text="Not Functioning">
      <formula>LEFT(H134,LEN("Not Functioning"))="Not Functioning"</formula>
    </cfRule>
    <cfRule type="containsText" dxfId="2103" priority="843" operator="containsText" text="Functioning">
      <formula>NOT(ISERROR(SEARCH("Functioning",H134)))</formula>
    </cfRule>
  </conditionalFormatting>
  <conditionalFormatting sqref="A134">
    <cfRule type="beginsWith" dxfId="2102" priority="838" stopIfTrue="1" operator="beginsWith" text="Functioning At Risk">
      <formula>LEFT(A134,LEN("Functioning At Risk"))="Functioning At Risk"</formula>
    </cfRule>
    <cfRule type="beginsWith" dxfId="2101" priority="839" stopIfTrue="1" operator="beginsWith" text="Not Functioning">
      <formula>LEFT(A134,LEN("Not Functioning"))="Not Functioning"</formula>
    </cfRule>
    <cfRule type="containsText" dxfId="2100" priority="840" operator="containsText" text="Functioning">
      <formula>NOT(ISERROR(SEARCH("Functioning",A134)))</formula>
    </cfRule>
  </conditionalFormatting>
  <conditionalFormatting sqref="I137:I138 A137:A138">
    <cfRule type="beginsWith" dxfId="2099" priority="835" stopIfTrue="1" operator="beginsWith" text="Functioning At Risk">
      <formula>LEFT(A137,LEN("Functioning At Risk"))="Functioning At Risk"</formula>
    </cfRule>
    <cfRule type="beginsWith" dxfId="2098" priority="836" stopIfTrue="1" operator="beginsWith" text="Not Functioning">
      <formula>LEFT(A137,LEN("Not Functioning"))="Not Functioning"</formula>
    </cfRule>
    <cfRule type="containsText" dxfId="2097" priority="837" operator="containsText" text="Functioning">
      <formula>NOT(ISERROR(SEARCH("Functioning",A137)))</formula>
    </cfRule>
  </conditionalFormatting>
  <conditionalFormatting sqref="D138">
    <cfRule type="beginsWith" dxfId="2096" priority="829" stopIfTrue="1" operator="beginsWith" text="Functioning At Risk">
      <formula>LEFT(D138,LEN("Functioning At Risk"))="Functioning At Risk"</formula>
    </cfRule>
    <cfRule type="beginsWith" dxfId="2095" priority="830" stopIfTrue="1" operator="beginsWith" text="Not Functioning">
      <formula>LEFT(D138,LEN("Not Functioning"))="Not Functioning"</formula>
    </cfRule>
    <cfRule type="containsText" dxfId="2094" priority="831" operator="containsText" text="Functioning">
      <formula>NOT(ISERROR(SEARCH("Functioning",D138)))</formula>
    </cfRule>
  </conditionalFormatting>
  <conditionalFormatting sqref="B137">
    <cfRule type="beginsWith" dxfId="2093" priority="823" stopIfTrue="1" operator="beginsWith" text="Functioning At Risk">
      <formula>LEFT(B137,LEN("Functioning At Risk"))="Functioning At Risk"</formula>
    </cfRule>
    <cfRule type="beginsWith" dxfId="2092" priority="824" stopIfTrue="1" operator="beginsWith" text="Not Functioning">
      <formula>LEFT(B137,LEN("Not Functioning"))="Not Functioning"</formula>
    </cfRule>
    <cfRule type="containsText" dxfId="2091" priority="825" operator="containsText" text="Functioning">
      <formula>NOT(ISERROR(SEARCH("Functioning",B137)))</formula>
    </cfRule>
  </conditionalFormatting>
  <conditionalFormatting sqref="J115:J117">
    <cfRule type="beginsWith" dxfId="2090" priority="892" stopIfTrue="1" operator="beginsWith" text="Functioning At Risk">
      <formula>LEFT(J115,LEN("Functioning At Risk"))="Functioning At Risk"</formula>
    </cfRule>
    <cfRule type="beginsWith" dxfId="2089" priority="893" stopIfTrue="1" operator="beginsWith" text="Not Functioning">
      <formula>LEFT(J115,LEN("Not Functioning"))="Not Functioning"</formula>
    </cfRule>
    <cfRule type="containsText" dxfId="2088" priority="894" operator="containsText" text="Functioning">
      <formula>NOT(ISERROR(SEARCH("Functioning",J115)))</formula>
    </cfRule>
  </conditionalFormatting>
  <conditionalFormatting sqref="I134">
    <cfRule type="beginsWith" dxfId="2087" priority="889" stopIfTrue="1" operator="beginsWith" text="Functioning At Risk">
      <formula>LEFT(I134,LEN("Functioning At Risk"))="Functioning At Risk"</formula>
    </cfRule>
    <cfRule type="beginsWith" dxfId="2086" priority="890" stopIfTrue="1" operator="beginsWith" text="Not Functioning">
      <formula>LEFT(I134,LEN("Not Functioning"))="Not Functioning"</formula>
    </cfRule>
    <cfRule type="containsText" dxfId="2085" priority="891" operator="containsText" text="Functioning">
      <formula>NOT(ISERROR(SEARCH("Functioning",I134)))</formula>
    </cfRule>
  </conditionalFormatting>
  <conditionalFormatting sqref="H115:H116">
    <cfRule type="beginsWith" dxfId="2084" priority="886" stopIfTrue="1" operator="beginsWith" text="Functioning At Risk">
      <formula>LEFT(H115,LEN("Functioning At Risk"))="Functioning At Risk"</formula>
    </cfRule>
    <cfRule type="beginsWith" dxfId="2083" priority="887" stopIfTrue="1" operator="beginsWith" text="Not Functioning">
      <formula>LEFT(H115,LEN("Not Functioning"))="Not Functioning"</formula>
    </cfRule>
    <cfRule type="containsText" dxfId="2082" priority="888" operator="containsText" text="Functioning">
      <formula>NOT(ISERROR(SEARCH("Functioning",H115)))</formula>
    </cfRule>
  </conditionalFormatting>
  <conditionalFormatting sqref="I115:I117">
    <cfRule type="beginsWith" dxfId="2081" priority="883" stopIfTrue="1" operator="beginsWith" text="Functioning At Risk">
      <formula>LEFT(I115,LEN("Functioning At Risk"))="Functioning At Risk"</formula>
    </cfRule>
    <cfRule type="beginsWith" dxfId="2080" priority="884" stopIfTrue="1" operator="beginsWith" text="Not Functioning">
      <formula>LEFT(I115,LEN("Not Functioning"))="Not Functioning"</formula>
    </cfRule>
    <cfRule type="containsText" dxfId="2079" priority="885" operator="containsText" text="Functioning">
      <formula>NOT(ISERROR(SEARCH("Functioning",I115)))</formula>
    </cfRule>
  </conditionalFormatting>
  <conditionalFormatting sqref="A118:D118 C119:D119">
    <cfRule type="beginsWith" dxfId="2078" priority="880" stopIfTrue="1" operator="beginsWith" text="Functioning At Risk">
      <formula>LEFT(A118,LEN("Functioning At Risk"))="Functioning At Risk"</formula>
    </cfRule>
    <cfRule type="beginsWith" dxfId="2077" priority="881" stopIfTrue="1" operator="beginsWith" text="Not Functioning">
      <formula>LEFT(A118,LEN("Not Functioning"))="Not Functioning"</formula>
    </cfRule>
    <cfRule type="containsText" dxfId="2076" priority="882" operator="containsText" text="Functioning">
      <formula>NOT(ISERROR(SEARCH("Functioning",A118)))</formula>
    </cfRule>
  </conditionalFormatting>
  <conditionalFormatting sqref="H118:I118">
    <cfRule type="beginsWith" dxfId="2075" priority="877" stopIfTrue="1" operator="beginsWith" text="Functioning At Risk">
      <formula>LEFT(H118,LEN("Functioning At Risk"))="Functioning At Risk"</formula>
    </cfRule>
    <cfRule type="beginsWith" dxfId="2074" priority="878" stopIfTrue="1" operator="beginsWith" text="Not Functioning">
      <formula>LEFT(H118,LEN("Not Functioning"))="Not Functioning"</formula>
    </cfRule>
    <cfRule type="containsText" dxfId="2073" priority="879" operator="containsText" text="Functioning">
      <formula>NOT(ISERROR(SEARCH("Functioning",H118)))</formula>
    </cfRule>
  </conditionalFormatting>
  <conditionalFormatting sqref="A169">
    <cfRule type="beginsWith" dxfId="2072" priority="766" stopIfTrue="1" operator="beginsWith" text="Functioning At Risk">
      <formula>LEFT(A169,LEN("Functioning At Risk"))="Functioning At Risk"</formula>
    </cfRule>
    <cfRule type="beginsWith" dxfId="2071" priority="767" stopIfTrue="1" operator="beginsWith" text="Not Functioning">
      <formula>LEFT(A169,LEN("Not Functioning"))="Not Functioning"</formula>
    </cfRule>
    <cfRule type="containsText" dxfId="2070" priority="768" operator="containsText" text="Functioning">
      <formula>NOT(ISERROR(SEARCH("Functioning",A169)))</formula>
    </cfRule>
  </conditionalFormatting>
  <conditionalFormatting sqref="H155:I156 A155:D155 A156 C156:D156">
    <cfRule type="beginsWith" dxfId="2069" priority="799" stopIfTrue="1" operator="beginsWith" text="Functioning At Risk">
      <formula>LEFT(A155,LEN("Functioning At Risk"))="Functioning At Risk"</formula>
    </cfRule>
    <cfRule type="beginsWith" dxfId="2068" priority="800" stopIfTrue="1" operator="beginsWith" text="Not Functioning">
      <formula>LEFT(A155,LEN("Not Functioning"))="Not Functioning"</formula>
    </cfRule>
    <cfRule type="containsText" dxfId="2067" priority="801" operator="containsText" text="Functioning">
      <formula>NOT(ISERROR(SEARCH("Functioning",A155)))</formula>
    </cfRule>
  </conditionalFormatting>
  <conditionalFormatting sqref="D172">
    <cfRule type="beginsWith" dxfId="2066" priority="760" stopIfTrue="1" operator="beginsWith" text="Functioning At Risk">
      <formula>LEFT(D172,LEN("Functioning At Risk"))="Functioning At Risk"</formula>
    </cfRule>
    <cfRule type="beginsWith" dxfId="2065" priority="761" stopIfTrue="1" operator="beginsWith" text="Not Functioning">
      <formula>LEFT(D172,LEN("Not Functioning"))="Not Functioning"</formula>
    </cfRule>
    <cfRule type="containsText" dxfId="2064" priority="762" operator="containsText" text="Functioning">
      <formula>NOT(ISERROR(SEARCH("Functioning",D172)))</formula>
    </cfRule>
  </conditionalFormatting>
  <conditionalFormatting sqref="D158 C157:D157">
    <cfRule type="beginsWith" dxfId="2063" priority="793" stopIfTrue="1" operator="beginsWith" text="Functioning At Risk">
      <formula>LEFT(C157,LEN("Functioning At Risk"))="Functioning At Risk"</formula>
    </cfRule>
    <cfRule type="beginsWith" dxfId="2062" priority="794" stopIfTrue="1" operator="beginsWith" text="Not Functioning">
      <formula>LEFT(C157,LEN("Not Functioning"))="Not Functioning"</formula>
    </cfRule>
    <cfRule type="containsText" dxfId="2061" priority="795" operator="containsText" text="Functioning">
      <formula>NOT(ISERROR(SEARCH("Functioning",C157)))</formula>
    </cfRule>
  </conditionalFormatting>
  <conditionalFormatting sqref="B173">
    <cfRule type="beginsWith" dxfId="2060" priority="754" stopIfTrue="1" operator="beginsWith" text="Functioning At Risk">
      <formula>LEFT(B173,LEN("Functioning At Risk"))="Functioning At Risk"</formula>
    </cfRule>
    <cfRule type="beginsWith" dxfId="2059" priority="755" stopIfTrue="1" operator="beginsWith" text="Not Functioning">
      <formula>LEFT(B173,LEN("Not Functioning"))="Not Functioning"</formula>
    </cfRule>
    <cfRule type="containsText" dxfId="2058" priority="756" operator="containsText" text="Functioning">
      <formula>NOT(ISERROR(SEARCH("Functioning",B173)))</formula>
    </cfRule>
  </conditionalFormatting>
  <conditionalFormatting sqref="B165">
    <cfRule type="beginsWith" dxfId="2057" priority="784" stopIfTrue="1" operator="beginsWith" text="Functioning At Risk">
      <formula>LEFT(B165,LEN("Functioning At Risk"))="Functioning At Risk"</formula>
    </cfRule>
    <cfRule type="beginsWith" dxfId="2056" priority="785" stopIfTrue="1" operator="beginsWith" text="Not Functioning">
      <formula>LEFT(B165,LEN("Not Functioning"))="Not Functioning"</formula>
    </cfRule>
    <cfRule type="containsText" dxfId="2055" priority="786" operator="containsText" text="Functioning">
      <formula>NOT(ISERROR(SEARCH("Functioning",B165)))</formula>
    </cfRule>
  </conditionalFormatting>
  <conditionalFormatting sqref="B161:D161 C162:D162 D163:D164">
    <cfRule type="beginsWith" dxfId="2054" priority="781" stopIfTrue="1" operator="beginsWith" text="Functioning At Risk">
      <formula>LEFT(B161,LEN("Functioning At Risk"))="Functioning At Risk"</formula>
    </cfRule>
    <cfRule type="beginsWith" dxfId="2053" priority="782" stopIfTrue="1" operator="beginsWith" text="Not Functioning">
      <formula>LEFT(B161,LEN("Not Functioning"))="Not Functioning"</formula>
    </cfRule>
    <cfRule type="containsText" dxfId="2052" priority="783" operator="containsText" text="Functioning">
      <formula>NOT(ISERROR(SEARCH("Functioning",B161)))</formula>
    </cfRule>
  </conditionalFormatting>
  <conditionalFormatting sqref="C163">
    <cfRule type="beginsWith" dxfId="2051" priority="778" stopIfTrue="1" operator="beginsWith" text="Functioning At Risk">
      <formula>LEFT(C163,LEN("Functioning At Risk"))="Functioning At Risk"</formula>
    </cfRule>
    <cfRule type="beginsWith" dxfId="2050" priority="779" stopIfTrue="1" operator="beginsWith" text="Not Functioning">
      <formula>LEFT(C163,LEN("Not Functioning"))="Not Functioning"</formula>
    </cfRule>
    <cfRule type="containsText" dxfId="2049" priority="780" operator="containsText" text="Functioning">
      <formula>NOT(ISERROR(SEARCH("Functioning",C163)))</formula>
    </cfRule>
  </conditionalFormatting>
  <conditionalFormatting sqref="C160:D160">
    <cfRule type="beginsWith" dxfId="2048" priority="787" stopIfTrue="1" operator="beginsWith" text="Functioning At Risk">
      <formula>LEFT(C160,LEN("Functioning At Risk"))="Functioning At Risk"</formula>
    </cfRule>
    <cfRule type="beginsWith" dxfId="2047" priority="788" stopIfTrue="1" operator="beginsWith" text="Not Functioning">
      <formula>LEFT(C160,LEN("Not Functioning"))="Not Functioning"</formula>
    </cfRule>
    <cfRule type="containsText" dxfId="2046" priority="789" operator="containsText" text="Functioning">
      <formula>NOT(ISERROR(SEARCH("Functioning",C160)))</formula>
    </cfRule>
  </conditionalFormatting>
  <conditionalFormatting sqref="C164">
    <cfRule type="beginsWith" dxfId="2045" priority="775" stopIfTrue="1" operator="beginsWith" text="Functioning At Risk">
      <formula>LEFT(C164,LEN("Functioning At Risk"))="Functioning At Risk"</formula>
    </cfRule>
    <cfRule type="beginsWith" dxfId="2044" priority="776" stopIfTrue="1" operator="beginsWith" text="Not Functioning">
      <formula>LEFT(C164,LEN("Not Functioning"))="Not Functioning"</formula>
    </cfRule>
    <cfRule type="containsText" dxfId="2043" priority="777" operator="containsText" text="Functioning">
      <formula>NOT(ISERROR(SEARCH("Functioning",C164)))</formula>
    </cfRule>
  </conditionalFormatting>
  <conditionalFormatting sqref="D170:D171">
    <cfRule type="beginsWith" dxfId="2042" priority="772" stopIfTrue="1" operator="beginsWith" text="Functioning At Risk">
      <formula>LEFT(D170,LEN("Functioning At Risk"))="Functioning At Risk"</formula>
    </cfRule>
    <cfRule type="beginsWith" dxfId="2041" priority="773" stopIfTrue="1" operator="beginsWith" text="Not Functioning">
      <formula>LEFT(D170,LEN("Not Functioning"))="Not Functioning"</formula>
    </cfRule>
    <cfRule type="containsText" dxfId="2040" priority="774" operator="containsText" text="Functioning">
      <formula>NOT(ISERROR(SEARCH("Functioning",D170)))</formula>
    </cfRule>
  </conditionalFormatting>
  <conditionalFormatting sqref="H169">
    <cfRule type="beginsWith" dxfId="2039" priority="769" stopIfTrue="1" operator="beginsWith" text="Functioning At Risk">
      <formula>LEFT(H169,LEN("Functioning At Risk"))="Functioning At Risk"</formula>
    </cfRule>
    <cfRule type="beginsWith" dxfId="2038" priority="770" stopIfTrue="1" operator="beginsWith" text="Not Functioning">
      <formula>LEFT(H169,LEN("Not Functioning"))="Not Functioning"</formula>
    </cfRule>
    <cfRule type="containsText" dxfId="2037" priority="771" operator="containsText" text="Functioning">
      <formula>NOT(ISERROR(SEARCH("Functioning",H169)))</formula>
    </cfRule>
  </conditionalFormatting>
  <conditionalFormatting sqref="I172:I173 A172:A173">
    <cfRule type="beginsWith" dxfId="2036" priority="763" stopIfTrue="1" operator="beginsWith" text="Functioning At Risk">
      <formula>LEFT(A172,LEN("Functioning At Risk"))="Functioning At Risk"</formula>
    </cfRule>
    <cfRule type="beginsWith" dxfId="2035" priority="764" stopIfTrue="1" operator="beginsWith" text="Not Functioning">
      <formula>LEFT(A172,LEN("Not Functioning"))="Not Functioning"</formula>
    </cfRule>
    <cfRule type="containsText" dxfId="2034" priority="765" operator="containsText" text="Functioning">
      <formula>NOT(ISERROR(SEARCH("Functioning",A172)))</formula>
    </cfRule>
  </conditionalFormatting>
  <conditionalFormatting sqref="D173">
    <cfRule type="beginsWith" dxfId="2033" priority="757" stopIfTrue="1" operator="beginsWith" text="Functioning At Risk">
      <formula>LEFT(D173,LEN("Functioning At Risk"))="Functioning At Risk"</formula>
    </cfRule>
    <cfRule type="beginsWith" dxfId="2032" priority="758" stopIfTrue="1" operator="beginsWith" text="Not Functioning">
      <formula>LEFT(D173,LEN("Not Functioning"))="Not Functioning"</formula>
    </cfRule>
    <cfRule type="containsText" dxfId="2031" priority="759" operator="containsText" text="Functioning">
      <formula>NOT(ISERROR(SEARCH("Functioning",D173)))</formula>
    </cfRule>
  </conditionalFormatting>
  <conditionalFormatting sqref="B172">
    <cfRule type="beginsWith" dxfId="2030" priority="751" stopIfTrue="1" operator="beginsWith" text="Functioning At Risk">
      <formula>LEFT(B172,LEN("Functioning At Risk"))="Functioning At Risk"</formula>
    </cfRule>
    <cfRule type="beginsWith" dxfId="2029" priority="752" stopIfTrue="1" operator="beginsWith" text="Not Functioning">
      <formula>LEFT(B172,LEN("Not Functioning"))="Not Functioning"</formula>
    </cfRule>
    <cfRule type="containsText" dxfId="2028" priority="753" operator="containsText" text="Functioning">
      <formula>NOT(ISERROR(SEARCH("Functioning",B172)))</formula>
    </cfRule>
  </conditionalFormatting>
  <conditionalFormatting sqref="I169">
    <cfRule type="beginsWith" dxfId="2027" priority="817" stopIfTrue="1" operator="beginsWith" text="Functioning At Risk">
      <formula>LEFT(I169,LEN("Functioning At Risk"))="Functioning At Risk"</formula>
    </cfRule>
    <cfRule type="beginsWith" dxfId="2026" priority="818" stopIfTrue="1" operator="beginsWith" text="Not Functioning">
      <formula>LEFT(I169,LEN("Not Functioning"))="Not Functioning"</formula>
    </cfRule>
    <cfRule type="containsText" dxfId="2025" priority="819" operator="containsText" text="Functioning">
      <formula>NOT(ISERROR(SEARCH("Functioning",I169)))</formula>
    </cfRule>
  </conditionalFormatting>
  <conditionalFormatting sqref="H150:H151">
    <cfRule type="beginsWith" dxfId="2024" priority="814" stopIfTrue="1" operator="beginsWith" text="Functioning At Risk">
      <formula>LEFT(H150,LEN("Functioning At Risk"))="Functioning At Risk"</formula>
    </cfRule>
    <cfRule type="beginsWith" dxfId="2023" priority="815" stopIfTrue="1" operator="beginsWith" text="Not Functioning">
      <formula>LEFT(H150,LEN("Not Functioning"))="Not Functioning"</formula>
    </cfRule>
    <cfRule type="containsText" dxfId="2022" priority="816" operator="containsText" text="Functioning">
      <formula>NOT(ISERROR(SEARCH("Functioning",H150)))</formula>
    </cfRule>
  </conditionalFormatting>
  <conditionalFormatting sqref="I150:I152">
    <cfRule type="beginsWith" dxfId="2021" priority="811" stopIfTrue="1" operator="beginsWith" text="Functioning At Risk">
      <formula>LEFT(I150,LEN("Functioning At Risk"))="Functioning At Risk"</formula>
    </cfRule>
    <cfRule type="beginsWith" dxfId="2020" priority="812" stopIfTrue="1" operator="beginsWith" text="Not Functioning">
      <formula>LEFT(I150,LEN("Not Functioning"))="Not Functioning"</formula>
    </cfRule>
    <cfRule type="containsText" dxfId="2019" priority="813" operator="containsText" text="Functioning">
      <formula>NOT(ISERROR(SEARCH("Functioning",I150)))</formula>
    </cfRule>
  </conditionalFormatting>
  <conditionalFormatting sqref="A153:D153 C154:D154">
    <cfRule type="beginsWith" dxfId="2018" priority="808" stopIfTrue="1" operator="beginsWith" text="Functioning At Risk">
      <formula>LEFT(A153,LEN("Functioning At Risk"))="Functioning At Risk"</formula>
    </cfRule>
    <cfRule type="beginsWith" dxfId="2017" priority="809" stopIfTrue="1" operator="beginsWith" text="Not Functioning">
      <formula>LEFT(A153,LEN("Not Functioning"))="Not Functioning"</formula>
    </cfRule>
    <cfRule type="containsText" dxfId="2016" priority="810" operator="containsText" text="Functioning">
      <formula>NOT(ISERROR(SEARCH("Functioning",A153)))</formula>
    </cfRule>
  </conditionalFormatting>
  <conditionalFormatting sqref="H153:I153">
    <cfRule type="beginsWith" dxfId="2015" priority="805" stopIfTrue="1" operator="beginsWith" text="Functioning At Risk">
      <formula>LEFT(H153,LEN("Functioning At Risk"))="Functioning At Risk"</formula>
    </cfRule>
    <cfRule type="beginsWith" dxfId="2014" priority="806" stopIfTrue="1" operator="beginsWith" text="Not Functioning">
      <formula>LEFT(H153,LEN("Not Functioning"))="Not Functioning"</formula>
    </cfRule>
    <cfRule type="containsText" dxfId="2013" priority="807" operator="containsText" text="Functioning">
      <formula>NOT(ISERROR(SEARCH("Functioning",H153)))</formula>
    </cfRule>
  </conditionalFormatting>
  <conditionalFormatting sqref="D205:D206">
    <cfRule type="beginsWith" dxfId="2012" priority="700" stopIfTrue="1" operator="beginsWith" text="Functioning At Risk">
      <formula>LEFT(D205,LEN("Functioning At Risk"))="Functioning At Risk"</formula>
    </cfRule>
    <cfRule type="beginsWith" dxfId="2011" priority="701" stopIfTrue="1" operator="beginsWith" text="Not Functioning">
      <formula>LEFT(D205,LEN("Not Functioning"))="Not Functioning"</formula>
    </cfRule>
    <cfRule type="containsText" dxfId="2010" priority="702" operator="containsText" text="Functioning">
      <formula>NOT(ISERROR(SEARCH("Functioning",D205)))</formula>
    </cfRule>
  </conditionalFormatting>
  <conditionalFormatting sqref="H190:I191 A190:D190 A191 C191:D191">
    <cfRule type="beginsWith" dxfId="2009" priority="727" stopIfTrue="1" operator="beginsWith" text="Functioning At Risk">
      <formula>LEFT(A190,LEN("Functioning At Risk"))="Functioning At Risk"</formula>
    </cfRule>
    <cfRule type="beginsWith" dxfId="2008" priority="728" stopIfTrue="1" operator="beginsWith" text="Not Functioning">
      <formula>LEFT(A190,LEN("Not Functioning"))="Not Functioning"</formula>
    </cfRule>
    <cfRule type="containsText" dxfId="2007" priority="729" operator="containsText" text="Functioning">
      <formula>NOT(ISERROR(SEARCH("Functioning",A190)))</formula>
    </cfRule>
  </conditionalFormatting>
  <conditionalFormatting sqref="A204">
    <cfRule type="beginsWith" dxfId="2006" priority="694" stopIfTrue="1" operator="beginsWith" text="Functioning At Risk">
      <formula>LEFT(A204,LEN("Functioning At Risk"))="Functioning At Risk"</formula>
    </cfRule>
    <cfRule type="beginsWith" dxfId="2005" priority="695" stopIfTrue="1" operator="beginsWith" text="Not Functioning">
      <formula>LEFT(A204,LEN("Not Functioning"))="Not Functioning"</formula>
    </cfRule>
    <cfRule type="containsText" dxfId="2004" priority="696" operator="containsText" text="Functioning">
      <formula>NOT(ISERROR(SEARCH("Functioning",A204)))</formula>
    </cfRule>
  </conditionalFormatting>
  <conditionalFormatting sqref="D193 C192:D192">
    <cfRule type="beginsWith" dxfId="2003" priority="721" stopIfTrue="1" operator="beginsWith" text="Functioning At Risk">
      <formula>LEFT(C192,LEN("Functioning At Risk"))="Functioning At Risk"</formula>
    </cfRule>
    <cfRule type="beginsWith" dxfId="2002" priority="722" stopIfTrue="1" operator="beginsWith" text="Not Functioning">
      <formula>LEFT(C192,LEN("Not Functioning"))="Not Functioning"</formula>
    </cfRule>
    <cfRule type="containsText" dxfId="2001" priority="723" operator="containsText" text="Functioning">
      <formula>NOT(ISERROR(SEARCH("Functioning",C192)))</formula>
    </cfRule>
  </conditionalFormatting>
  <conditionalFormatting sqref="D207">
    <cfRule type="beginsWith" dxfId="2000" priority="688" stopIfTrue="1" operator="beginsWith" text="Functioning At Risk">
      <formula>LEFT(D207,LEN("Functioning At Risk"))="Functioning At Risk"</formula>
    </cfRule>
    <cfRule type="beginsWith" dxfId="1999" priority="689" stopIfTrue="1" operator="beginsWith" text="Not Functioning">
      <formula>LEFT(D207,LEN("Not Functioning"))="Not Functioning"</formula>
    </cfRule>
    <cfRule type="containsText" dxfId="1998" priority="690" operator="containsText" text="Functioning">
      <formula>NOT(ISERROR(SEARCH("Functioning",D207)))</formula>
    </cfRule>
  </conditionalFormatting>
  <conditionalFormatting sqref="B200">
    <cfRule type="beginsWith" dxfId="1997" priority="712" stopIfTrue="1" operator="beginsWith" text="Functioning At Risk">
      <formula>LEFT(B200,LEN("Functioning At Risk"))="Functioning At Risk"</formula>
    </cfRule>
    <cfRule type="beginsWith" dxfId="1996" priority="713" stopIfTrue="1" operator="beginsWith" text="Not Functioning">
      <formula>LEFT(B200,LEN("Not Functioning"))="Not Functioning"</formula>
    </cfRule>
    <cfRule type="containsText" dxfId="1995" priority="714" operator="containsText" text="Functioning">
      <formula>NOT(ISERROR(SEARCH("Functioning",B200)))</formula>
    </cfRule>
  </conditionalFormatting>
  <conditionalFormatting sqref="B196:D196 C197:D197 D198:D199">
    <cfRule type="beginsWith" dxfId="1994" priority="709" stopIfTrue="1" operator="beginsWith" text="Functioning At Risk">
      <formula>LEFT(B196,LEN("Functioning At Risk"))="Functioning At Risk"</formula>
    </cfRule>
    <cfRule type="beginsWith" dxfId="1993" priority="710" stopIfTrue="1" operator="beginsWith" text="Not Functioning">
      <formula>LEFT(B196,LEN("Not Functioning"))="Not Functioning"</formula>
    </cfRule>
    <cfRule type="containsText" dxfId="1992" priority="711" operator="containsText" text="Functioning">
      <formula>NOT(ISERROR(SEARCH("Functioning",B196)))</formula>
    </cfRule>
  </conditionalFormatting>
  <conditionalFormatting sqref="C198">
    <cfRule type="beginsWith" dxfId="1991" priority="706" stopIfTrue="1" operator="beginsWith" text="Functioning At Risk">
      <formula>LEFT(C198,LEN("Functioning At Risk"))="Functioning At Risk"</formula>
    </cfRule>
    <cfRule type="beginsWith" dxfId="1990" priority="707" stopIfTrue="1" operator="beginsWith" text="Not Functioning">
      <formula>LEFT(C198,LEN("Not Functioning"))="Not Functioning"</formula>
    </cfRule>
    <cfRule type="containsText" dxfId="1989" priority="708" operator="containsText" text="Functioning">
      <formula>NOT(ISERROR(SEARCH("Functioning",C198)))</formula>
    </cfRule>
  </conditionalFormatting>
  <conditionalFormatting sqref="C195:D195">
    <cfRule type="beginsWith" dxfId="1988" priority="715" stopIfTrue="1" operator="beginsWith" text="Functioning At Risk">
      <formula>LEFT(C195,LEN("Functioning At Risk"))="Functioning At Risk"</formula>
    </cfRule>
    <cfRule type="beginsWith" dxfId="1987" priority="716" stopIfTrue="1" operator="beginsWith" text="Not Functioning">
      <formula>LEFT(C195,LEN("Not Functioning"))="Not Functioning"</formula>
    </cfRule>
    <cfRule type="containsText" dxfId="1986" priority="717" operator="containsText" text="Functioning">
      <formula>NOT(ISERROR(SEARCH("Functioning",C195)))</formula>
    </cfRule>
  </conditionalFormatting>
  <conditionalFormatting sqref="C199">
    <cfRule type="beginsWith" dxfId="1985" priority="703" stopIfTrue="1" operator="beginsWith" text="Functioning At Risk">
      <formula>LEFT(C199,LEN("Functioning At Risk"))="Functioning At Risk"</formula>
    </cfRule>
    <cfRule type="beginsWith" dxfId="1984" priority="704" stopIfTrue="1" operator="beginsWith" text="Not Functioning">
      <formula>LEFT(C199,LEN("Not Functioning"))="Not Functioning"</formula>
    </cfRule>
    <cfRule type="containsText" dxfId="1983" priority="705" operator="containsText" text="Functioning">
      <formula>NOT(ISERROR(SEARCH("Functioning",C199)))</formula>
    </cfRule>
  </conditionalFormatting>
  <conditionalFormatting sqref="H204">
    <cfRule type="beginsWith" dxfId="1982" priority="697" stopIfTrue="1" operator="beginsWith" text="Functioning At Risk">
      <formula>LEFT(H204,LEN("Functioning At Risk"))="Functioning At Risk"</formula>
    </cfRule>
    <cfRule type="beginsWith" dxfId="1981" priority="698" stopIfTrue="1" operator="beginsWith" text="Not Functioning">
      <formula>LEFT(H204,LEN("Not Functioning"))="Not Functioning"</formula>
    </cfRule>
    <cfRule type="containsText" dxfId="1980" priority="699" operator="containsText" text="Functioning">
      <formula>NOT(ISERROR(SEARCH("Functioning",H204)))</formula>
    </cfRule>
  </conditionalFormatting>
  <conditionalFormatting sqref="I207:I208 A207:A208">
    <cfRule type="beginsWith" dxfId="1979" priority="691" stopIfTrue="1" operator="beginsWith" text="Functioning At Risk">
      <formula>LEFT(A207,LEN("Functioning At Risk"))="Functioning At Risk"</formula>
    </cfRule>
    <cfRule type="beginsWith" dxfId="1978" priority="692" stopIfTrue="1" operator="beginsWith" text="Not Functioning">
      <formula>LEFT(A207,LEN("Not Functioning"))="Not Functioning"</formula>
    </cfRule>
    <cfRule type="containsText" dxfId="1977" priority="693" operator="containsText" text="Functioning">
      <formula>NOT(ISERROR(SEARCH("Functioning",A207)))</formula>
    </cfRule>
  </conditionalFormatting>
  <conditionalFormatting sqref="D208">
    <cfRule type="beginsWith" dxfId="1976" priority="685" stopIfTrue="1" operator="beginsWith" text="Functioning At Risk">
      <formula>LEFT(D208,LEN("Functioning At Risk"))="Functioning At Risk"</formula>
    </cfRule>
    <cfRule type="beginsWith" dxfId="1975" priority="686" stopIfTrue="1" operator="beginsWith" text="Not Functioning">
      <formula>LEFT(D208,LEN("Not Functioning"))="Not Functioning"</formula>
    </cfRule>
    <cfRule type="containsText" dxfId="1974" priority="687" operator="containsText" text="Functioning">
      <formula>NOT(ISERROR(SEARCH("Functioning",D208)))</formula>
    </cfRule>
  </conditionalFormatting>
  <conditionalFormatting sqref="B208">
    <cfRule type="beginsWith" dxfId="1973" priority="682" stopIfTrue="1" operator="beginsWith" text="Functioning At Risk">
      <formula>LEFT(B208,LEN("Functioning At Risk"))="Functioning At Risk"</formula>
    </cfRule>
    <cfRule type="beginsWith" dxfId="1972" priority="683" stopIfTrue="1" operator="beginsWith" text="Not Functioning">
      <formula>LEFT(B208,LEN("Not Functioning"))="Not Functioning"</formula>
    </cfRule>
    <cfRule type="containsText" dxfId="1971" priority="684" operator="containsText" text="Functioning">
      <formula>NOT(ISERROR(SEARCH("Functioning",B208)))</formula>
    </cfRule>
  </conditionalFormatting>
  <conditionalFormatting sqref="B207">
    <cfRule type="beginsWith" dxfId="1970" priority="679" stopIfTrue="1" operator="beginsWith" text="Functioning At Risk">
      <formula>LEFT(B207,LEN("Functioning At Risk"))="Functioning At Risk"</formula>
    </cfRule>
    <cfRule type="beginsWith" dxfId="1969" priority="680" stopIfTrue="1" operator="beginsWith" text="Not Functioning">
      <formula>LEFT(B207,LEN("Not Functioning"))="Not Functioning"</formula>
    </cfRule>
    <cfRule type="containsText" dxfId="1968" priority="681" operator="containsText" text="Functioning">
      <formula>NOT(ISERROR(SEARCH("Functioning",B207)))</formula>
    </cfRule>
  </conditionalFormatting>
  <conditionalFormatting sqref="J185:J187">
    <cfRule type="beginsWith" dxfId="1967" priority="748" stopIfTrue="1" operator="beginsWith" text="Functioning At Risk">
      <formula>LEFT(J185,LEN("Functioning At Risk"))="Functioning At Risk"</formula>
    </cfRule>
    <cfRule type="beginsWith" dxfId="1966" priority="749" stopIfTrue="1" operator="beginsWith" text="Not Functioning">
      <formula>LEFT(J185,LEN("Not Functioning"))="Not Functioning"</formula>
    </cfRule>
    <cfRule type="containsText" dxfId="1965" priority="750" operator="containsText" text="Functioning">
      <formula>NOT(ISERROR(SEARCH("Functioning",J185)))</formula>
    </cfRule>
  </conditionalFormatting>
  <conditionalFormatting sqref="I204">
    <cfRule type="beginsWith" dxfId="1964" priority="745" stopIfTrue="1" operator="beginsWith" text="Functioning At Risk">
      <formula>LEFT(I204,LEN("Functioning At Risk"))="Functioning At Risk"</formula>
    </cfRule>
    <cfRule type="beginsWith" dxfId="1963" priority="746" stopIfTrue="1" operator="beginsWith" text="Not Functioning">
      <formula>LEFT(I204,LEN("Not Functioning"))="Not Functioning"</formula>
    </cfRule>
    <cfRule type="containsText" dxfId="1962" priority="747" operator="containsText" text="Functioning">
      <formula>NOT(ISERROR(SEARCH("Functioning",I204)))</formula>
    </cfRule>
  </conditionalFormatting>
  <conditionalFormatting sqref="H185:H186">
    <cfRule type="beginsWith" dxfId="1961" priority="742" stopIfTrue="1" operator="beginsWith" text="Functioning At Risk">
      <formula>LEFT(H185,LEN("Functioning At Risk"))="Functioning At Risk"</formula>
    </cfRule>
    <cfRule type="beginsWith" dxfId="1960" priority="743" stopIfTrue="1" operator="beginsWith" text="Not Functioning">
      <formula>LEFT(H185,LEN("Not Functioning"))="Not Functioning"</formula>
    </cfRule>
    <cfRule type="containsText" dxfId="1959" priority="744" operator="containsText" text="Functioning">
      <formula>NOT(ISERROR(SEARCH("Functioning",H185)))</formula>
    </cfRule>
  </conditionalFormatting>
  <conditionalFormatting sqref="I185:I187">
    <cfRule type="beginsWith" dxfId="1958" priority="739" stopIfTrue="1" operator="beginsWith" text="Functioning At Risk">
      <formula>LEFT(I185,LEN("Functioning At Risk"))="Functioning At Risk"</formula>
    </cfRule>
    <cfRule type="beginsWith" dxfId="1957" priority="740" stopIfTrue="1" operator="beginsWith" text="Not Functioning">
      <formula>LEFT(I185,LEN("Not Functioning"))="Not Functioning"</formula>
    </cfRule>
    <cfRule type="containsText" dxfId="1956" priority="741" operator="containsText" text="Functioning">
      <formula>NOT(ISERROR(SEARCH("Functioning",I185)))</formula>
    </cfRule>
  </conditionalFormatting>
  <conditionalFormatting sqref="A188:D188 C189:D189">
    <cfRule type="beginsWith" dxfId="1955" priority="736" stopIfTrue="1" operator="beginsWith" text="Functioning At Risk">
      <formula>LEFT(A188,LEN("Functioning At Risk"))="Functioning At Risk"</formula>
    </cfRule>
    <cfRule type="beginsWith" dxfId="1954" priority="737" stopIfTrue="1" operator="beginsWith" text="Not Functioning">
      <formula>LEFT(A188,LEN("Not Functioning"))="Not Functioning"</formula>
    </cfRule>
    <cfRule type="containsText" dxfId="1953" priority="738" operator="containsText" text="Functioning">
      <formula>NOT(ISERROR(SEARCH("Functioning",A188)))</formula>
    </cfRule>
  </conditionalFormatting>
  <conditionalFormatting sqref="H188:I188">
    <cfRule type="beginsWith" dxfId="1952" priority="733" stopIfTrue="1" operator="beginsWith" text="Functioning At Risk">
      <formula>LEFT(H188,LEN("Functioning At Risk"))="Functioning At Risk"</formula>
    </cfRule>
    <cfRule type="beginsWith" dxfId="1951" priority="734" stopIfTrue="1" operator="beginsWith" text="Not Functioning">
      <formula>LEFT(H188,LEN("Not Functioning"))="Not Functioning"</formula>
    </cfRule>
    <cfRule type="containsText" dxfId="1950" priority="735" operator="containsText" text="Functioning">
      <formula>NOT(ISERROR(SEARCH("Functioning",H188)))</formula>
    </cfRule>
  </conditionalFormatting>
  <conditionalFormatting sqref="C233">
    <cfRule type="beginsWith" dxfId="1949" priority="634" stopIfTrue="1" operator="beginsWith" text="Functioning At Risk">
      <formula>LEFT(C233,LEN("Functioning At Risk"))="Functioning At Risk"</formula>
    </cfRule>
    <cfRule type="beginsWith" dxfId="1948" priority="635" stopIfTrue="1" operator="beginsWith" text="Not Functioning">
      <formula>LEFT(C233,LEN("Not Functioning"))="Not Functioning"</formula>
    </cfRule>
    <cfRule type="containsText" dxfId="1947" priority="636" operator="containsText" text="Functioning">
      <formula>NOT(ISERROR(SEARCH("Functioning",C233)))</formula>
    </cfRule>
  </conditionalFormatting>
  <conditionalFormatting sqref="H225:I226 A225:D225 A226 C226:D226">
    <cfRule type="beginsWith" dxfId="1946" priority="655" stopIfTrue="1" operator="beginsWith" text="Functioning At Risk">
      <formula>LEFT(A225,LEN("Functioning At Risk"))="Functioning At Risk"</formula>
    </cfRule>
    <cfRule type="beginsWith" dxfId="1945" priority="656" stopIfTrue="1" operator="beginsWith" text="Not Functioning">
      <formula>LEFT(A225,LEN("Not Functioning"))="Not Functioning"</formula>
    </cfRule>
    <cfRule type="containsText" dxfId="1944" priority="657" operator="containsText" text="Functioning">
      <formula>NOT(ISERROR(SEARCH("Functioning",A225)))</formula>
    </cfRule>
  </conditionalFormatting>
  <conditionalFormatting sqref="D240:D241">
    <cfRule type="beginsWith" dxfId="1943" priority="628" stopIfTrue="1" operator="beginsWith" text="Functioning At Risk">
      <formula>LEFT(D240,LEN("Functioning At Risk"))="Functioning At Risk"</formula>
    </cfRule>
    <cfRule type="beginsWith" dxfId="1942" priority="629" stopIfTrue="1" operator="beginsWith" text="Not Functioning">
      <formula>LEFT(D240,LEN("Not Functioning"))="Not Functioning"</formula>
    </cfRule>
    <cfRule type="containsText" dxfId="1941" priority="630" operator="containsText" text="Functioning">
      <formula>NOT(ISERROR(SEARCH("Functioning",D240)))</formula>
    </cfRule>
  </conditionalFormatting>
  <conditionalFormatting sqref="D228 C227:D227">
    <cfRule type="beginsWith" dxfId="1940" priority="649" stopIfTrue="1" operator="beginsWith" text="Functioning At Risk">
      <formula>LEFT(C227,LEN("Functioning At Risk"))="Functioning At Risk"</formula>
    </cfRule>
    <cfRule type="beginsWith" dxfId="1939" priority="650" stopIfTrue="1" operator="beginsWith" text="Not Functioning">
      <formula>LEFT(C227,LEN("Not Functioning"))="Not Functioning"</formula>
    </cfRule>
    <cfRule type="containsText" dxfId="1938" priority="651" operator="containsText" text="Functioning">
      <formula>NOT(ISERROR(SEARCH("Functioning",C227)))</formula>
    </cfRule>
  </conditionalFormatting>
  <conditionalFormatting sqref="A239">
    <cfRule type="beginsWith" dxfId="1937" priority="622" stopIfTrue="1" operator="beginsWith" text="Functioning At Risk">
      <formula>LEFT(A239,LEN("Functioning At Risk"))="Functioning At Risk"</formula>
    </cfRule>
    <cfRule type="beginsWith" dxfId="1936" priority="623" stopIfTrue="1" operator="beginsWith" text="Not Functioning">
      <formula>LEFT(A239,LEN("Not Functioning"))="Not Functioning"</formula>
    </cfRule>
    <cfRule type="containsText" dxfId="1935" priority="624" operator="containsText" text="Functioning">
      <formula>NOT(ISERROR(SEARCH("Functioning",A239)))</formula>
    </cfRule>
  </conditionalFormatting>
  <conditionalFormatting sqref="B235">
    <cfRule type="beginsWith" dxfId="1934" priority="640" stopIfTrue="1" operator="beginsWith" text="Functioning At Risk">
      <formula>LEFT(B235,LEN("Functioning At Risk"))="Functioning At Risk"</formula>
    </cfRule>
    <cfRule type="beginsWith" dxfId="1933" priority="641" stopIfTrue="1" operator="beginsWith" text="Not Functioning">
      <formula>LEFT(B235,LEN("Not Functioning"))="Not Functioning"</formula>
    </cfRule>
    <cfRule type="containsText" dxfId="1932" priority="642" operator="containsText" text="Functioning">
      <formula>NOT(ISERROR(SEARCH("Functioning",B235)))</formula>
    </cfRule>
  </conditionalFormatting>
  <conditionalFormatting sqref="B231:D231 C232:D232 D233:D234">
    <cfRule type="beginsWith" dxfId="1931" priority="637" stopIfTrue="1" operator="beginsWith" text="Functioning At Risk">
      <formula>LEFT(B231,LEN("Functioning At Risk"))="Functioning At Risk"</formula>
    </cfRule>
    <cfRule type="beginsWith" dxfId="1930" priority="638" stopIfTrue="1" operator="beginsWith" text="Not Functioning">
      <formula>LEFT(B231,LEN("Not Functioning"))="Not Functioning"</formula>
    </cfRule>
    <cfRule type="containsText" dxfId="1929" priority="639" operator="containsText" text="Functioning">
      <formula>NOT(ISERROR(SEARCH("Functioning",B231)))</formula>
    </cfRule>
  </conditionalFormatting>
  <conditionalFormatting sqref="C230:D230">
    <cfRule type="beginsWith" dxfId="1928" priority="643" stopIfTrue="1" operator="beginsWith" text="Functioning At Risk">
      <formula>LEFT(C230,LEN("Functioning At Risk"))="Functioning At Risk"</formula>
    </cfRule>
    <cfRule type="beginsWith" dxfId="1927" priority="644" stopIfTrue="1" operator="beginsWith" text="Not Functioning">
      <formula>LEFT(C230,LEN("Not Functioning"))="Not Functioning"</formula>
    </cfRule>
    <cfRule type="containsText" dxfId="1926" priority="645" operator="containsText" text="Functioning">
      <formula>NOT(ISERROR(SEARCH("Functioning",C230)))</formula>
    </cfRule>
  </conditionalFormatting>
  <conditionalFormatting sqref="C234">
    <cfRule type="beginsWith" dxfId="1925" priority="631" stopIfTrue="1" operator="beginsWith" text="Functioning At Risk">
      <formula>LEFT(C234,LEN("Functioning At Risk"))="Functioning At Risk"</formula>
    </cfRule>
    <cfRule type="beginsWith" dxfId="1924" priority="632" stopIfTrue="1" operator="beginsWith" text="Not Functioning">
      <formula>LEFT(C234,LEN("Not Functioning"))="Not Functioning"</formula>
    </cfRule>
    <cfRule type="containsText" dxfId="1923" priority="633" operator="containsText" text="Functioning">
      <formula>NOT(ISERROR(SEARCH("Functioning",C234)))</formula>
    </cfRule>
  </conditionalFormatting>
  <conditionalFormatting sqref="H239">
    <cfRule type="beginsWith" dxfId="1922" priority="625" stopIfTrue="1" operator="beginsWith" text="Functioning At Risk">
      <formula>LEFT(H239,LEN("Functioning At Risk"))="Functioning At Risk"</formula>
    </cfRule>
    <cfRule type="beginsWith" dxfId="1921" priority="626" stopIfTrue="1" operator="beginsWith" text="Not Functioning">
      <formula>LEFT(H239,LEN("Not Functioning"))="Not Functioning"</formula>
    </cfRule>
    <cfRule type="containsText" dxfId="1920" priority="627" operator="containsText" text="Functioning">
      <formula>NOT(ISERROR(SEARCH("Functioning",H239)))</formula>
    </cfRule>
  </conditionalFormatting>
  <conditionalFormatting sqref="I242:I243 A242:A243">
    <cfRule type="beginsWith" dxfId="1919" priority="619" stopIfTrue="1" operator="beginsWith" text="Functioning At Risk">
      <formula>LEFT(A242,LEN("Functioning At Risk"))="Functioning At Risk"</formula>
    </cfRule>
    <cfRule type="beginsWith" dxfId="1918" priority="620" stopIfTrue="1" operator="beginsWith" text="Not Functioning">
      <formula>LEFT(A242,LEN("Not Functioning"))="Not Functioning"</formula>
    </cfRule>
    <cfRule type="containsText" dxfId="1917" priority="621" operator="containsText" text="Functioning">
      <formula>NOT(ISERROR(SEARCH("Functioning",A242)))</formula>
    </cfRule>
  </conditionalFormatting>
  <conditionalFormatting sqref="D242">
    <cfRule type="beginsWith" dxfId="1916" priority="616" stopIfTrue="1" operator="beginsWith" text="Functioning At Risk">
      <formula>LEFT(D242,LEN("Functioning At Risk"))="Functioning At Risk"</formula>
    </cfRule>
    <cfRule type="beginsWith" dxfId="1915" priority="617" stopIfTrue="1" operator="beginsWith" text="Not Functioning">
      <formula>LEFT(D242,LEN("Not Functioning"))="Not Functioning"</formula>
    </cfRule>
    <cfRule type="containsText" dxfId="1914" priority="618" operator="containsText" text="Functioning">
      <formula>NOT(ISERROR(SEARCH("Functioning",D242)))</formula>
    </cfRule>
  </conditionalFormatting>
  <conditionalFormatting sqref="D243">
    <cfRule type="beginsWith" dxfId="1913" priority="613" stopIfTrue="1" operator="beginsWith" text="Functioning At Risk">
      <formula>LEFT(D243,LEN("Functioning At Risk"))="Functioning At Risk"</formula>
    </cfRule>
    <cfRule type="beginsWith" dxfId="1912" priority="614" stopIfTrue="1" operator="beginsWith" text="Not Functioning">
      <formula>LEFT(D243,LEN("Not Functioning"))="Not Functioning"</formula>
    </cfRule>
    <cfRule type="containsText" dxfId="1911" priority="615" operator="containsText" text="Functioning">
      <formula>NOT(ISERROR(SEARCH("Functioning",D243)))</formula>
    </cfRule>
  </conditionalFormatting>
  <conditionalFormatting sqref="B243">
    <cfRule type="beginsWith" dxfId="1910" priority="610" stopIfTrue="1" operator="beginsWith" text="Functioning At Risk">
      <formula>LEFT(B243,LEN("Functioning At Risk"))="Functioning At Risk"</formula>
    </cfRule>
    <cfRule type="beginsWith" dxfId="1909" priority="611" stopIfTrue="1" operator="beginsWith" text="Not Functioning">
      <formula>LEFT(B243,LEN("Not Functioning"))="Not Functioning"</formula>
    </cfRule>
    <cfRule type="containsText" dxfId="1908" priority="612" operator="containsText" text="Functioning">
      <formula>NOT(ISERROR(SEARCH("Functioning",B243)))</formula>
    </cfRule>
  </conditionalFormatting>
  <conditionalFormatting sqref="B242">
    <cfRule type="beginsWith" dxfId="1907" priority="607" stopIfTrue="1" operator="beginsWith" text="Functioning At Risk">
      <formula>LEFT(B242,LEN("Functioning At Risk"))="Functioning At Risk"</formula>
    </cfRule>
    <cfRule type="beginsWith" dxfId="1906" priority="608" stopIfTrue="1" operator="beginsWith" text="Not Functioning">
      <formula>LEFT(B242,LEN("Not Functioning"))="Not Functioning"</formula>
    </cfRule>
    <cfRule type="containsText" dxfId="1905" priority="609" operator="containsText" text="Functioning">
      <formula>NOT(ISERROR(SEARCH("Functioning",B242)))</formula>
    </cfRule>
  </conditionalFormatting>
  <conditionalFormatting sqref="J220:J222">
    <cfRule type="beginsWith" dxfId="1904" priority="676" stopIfTrue="1" operator="beginsWith" text="Functioning At Risk">
      <formula>LEFT(J220,LEN("Functioning At Risk"))="Functioning At Risk"</formula>
    </cfRule>
    <cfRule type="beginsWith" dxfId="1903" priority="677" stopIfTrue="1" operator="beginsWith" text="Not Functioning">
      <formula>LEFT(J220,LEN("Not Functioning"))="Not Functioning"</formula>
    </cfRule>
    <cfRule type="containsText" dxfId="1902" priority="678" operator="containsText" text="Functioning">
      <formula>NOT(ISERROR(SEARCH("Functioning",J220)))</formula>
    </cfRule>
  </conditionalFormatting>
  <conditionalFormatting sqref="I239">
    <cfRule type="beginsWith" dxfId="1901" priority="673" stopIfTrue="1" operator="beginsWith" text="Functioning At Risk">
      <formula>LEFT(I239,LEN("Functioning At Risk"))="Functioning At Risk"</formula>
    </cfRule>
    <cfRule type="beginsWith" dxfId="1900" priority="674" stopIfTrue="1" operator="beginsWith" text="Not Functioning">
      <formula>LEFT(I239,LEN("Not Functioning"))="Not Functioning"</formula>
    </cfRule>
    <cfRule type="containsText" dxfId="1899" priority="675" operator="containsText" text="Functioning">
      <formula>NOT(ISERROR(SEARCH("Functioning",I239)))</formula>
    </cfRule>
  </conditionalFormatting>
  <conditionalFormatting sqref="H220:H221">
    <cfRule type="beginsWith" dxfId="1898" priority="670" stopIfTrue="1" operator="beginsWith" text="Functioning At Risk">
      <formula>LEFT(H220,LEN("Functioning At Risk"))="Functioning At Risk"</formula>
    </cfRule>
    <cfRule type="beginsWith" dxfId="1897" priority="671" stopIfTrue="1" operator="beginsWith" text="Not Functioning">
      <formula>LEFT(H220,LEN("Not Functioning"))="Not Functioning"</formula>
    </cfRule>
    <cfRule type="containsText" dxfId="1896" priority="672" operator="containsText" text="Functioning">
      <formula>NOT(ISERROR(SEARCH("Functioning",H220)))</formula>
    </cfRule>
  </conditionalFormatting>
  <conditionalFormatting sqref="I220:I222">
    <cfRule type="beginsWith" dxfId="1895" priority="667" stopIfTrue="1" operator="beginsWith" text="Functioning At Risk">
      <formula>LEFT(I220,LEN("Functioning At Risk"))="Functioning At Risk"</formula>
    </cfRule>
    <cfRule type="beginsWith" dxfId="1894" priority="668" stopIfTrue="1" operator="beginsWith" text="Not Functioning">
      <formula>LEFT(I220,LEN("Not Functioning"))="Not Functioning"</formula>
    </cfRule>
    <cfRule type="containsText" dxfId="1893" priority="669" operator="containsText" text="Functioning">
      <formula>NOT(ISERROR(SEARCH("Functioning",I220)))</formula>
    </cfRule>
  </conditionalFormatting>
  <conditionalFormatting sqref="A223:D223 C224:D224">
    <cfRule type="beginsWith" dxfId="1892" priority="664" stopIfTrue="1" operator="beginsWith" text="Functioning At Risk">
      <formula>LEFT(A223,LEN("Functioning At Risk"))="Functioning At Risk"</formula>
    </cfRule>
    <cfRule type="beginsWith" dxfId="1891" priority="665" stopIfTrue="1" operator="beginsWith" text="Not Functioning">
      <formula>LEFT(A223,LEN("Not Functioning"))="Not Functioning"</formula>
    </cfRule>
    <cfRule type="containsText" dxfId="1890" priority="666" operator="containsText" text="Functioning">
      <formula>NOT(ISERROR(SEARCH("Functioning",A223)))</formula>
    </cfRule>
  </conditionalFormatting>
  <conditionalFormatting sqref="H223:I223">
    <cfRule type="beginsWith" dxfId="1889" priority="661" stopIfTrue="1" operator="beginsWith" text="Functioning At Risk">
      <formula>LEFT(H223,LEN("Functioning At Risk"))="Functioning At Risk"</formula>
    </cfRule>
    <cfRule type="beginsWith" dxfId="1888" priority="662" stopIfTrue="1" operator="beginsWith" text="Not Functioning">
      <formula>LEFT(H223,LEN("Not Functioning"))="Not Functioning"</formula>
    </cfRule>
    <cfRule type="containsText" dxfId="1887" priority="663" operator="containsText" text="Functioning">
      <formula>NOT(ISERROR(SEARCH("Functioning",H223)))</formula>
    </cfRule>
  </conditionalFormatting>
  <conditionalFormatting sqref="B270">
    <cfRule type="beginsWith" dxfId="1886" priority="568" stopIfTrue="1" operator="beginsWith" text="Functioning At Risk">
      <formula>LEFT(B270,LEN("Functioning At Risk"))="Functioning At Risk"</formula>
    </cfRule>
    <cfRule type="beginsWith" dxfId="1885" priority="569" stopIfTrue="1" operator="beginsWith" text="Not Functioning">
      <formula>LEFT(B270,LEN("Not Functioning"))="Not Functioning"</formula>
    </cfRule>
    <cfRule type="containsText" dxfId="1884" priority="570" operator="containsText" text="Functioning">
      <formula>NOT(ISERROR(SEARCH("Functioning",B270)))</formula>
    </cfRule>
  </conditionalFormatting>
  <conditionalFormatting sqref="H260:I261 A260:D260 A261 C261:D261">
    <cfRule type="beginsWith" dxfId="1883" priority="583" stopIfTrue="1" operator="beginsWith" text="Functioning At Risk">
      <formula>LEFT(A260,LEN("Functioning At Risk"))="Functioning At Risk"</formula>
    </cfRule>
    <cfRule type="beginsWith" dxfId="1882" priority="584" stopIfTrue="1" operator="beginsWith" text="Not Functioning">
      <formula>LEFT(A260,LEN("Not Functioning"))="Not Functioning"</formula>
    </cfRule>
    <cfRule type="containsText" dxfId="1881" priority="585" operator="containsText" text="Functioning">
      <formula>NOT(ISERROR(SEARCH("Functioning",A260)))</formula>
    </cfRule>
  </conditionalFormatting>
  <conditionalFormatting sqref="C268">
    <cfRule type="beginsWith" dxfId="1880" priority="562" stopIfTrue="1" operator="beginsWith" text="Functioning At Risk">
      <formula>LEFT(C268,LEN("Functioning At Risk"))="Functioning At Risk"</formula>
    </cfRule>
    <cfRule type="beginsWith" dxfId="1879" priority="563" stopIfTrue="1" operator="beginsWith" text="Not Functioning">
      <formula>LEFT(C268,LEN("Not Functioning"))="Not Functioning"</formula>
    </cfRule>
    <cfRule type="containsText" dxfId="1878" priority="564" operator="containsText" text="Functioning">
      <formula>NOT(ISERROR(SEARCH("Functioning",C268)))</formula>
    </cfRule>
  </conditionalFormatting>
  <conditionalFormatting sqref="D263 C262:D262">
    <cfRule type="beginsWith" dxfId="1877" priority="577" stopIfTrue="1" operator="beginsWith" text="Functioning At Risk">
      <formula>LEFT(C262,LEN("Functioning At Risk"))="Functioning At Risk"</formula>
    </cfRule>
    <cfRule type="beginsWith" dxfId="1876" priority="578" stopIfTrue="1" operator="beginsWith" text="Not Functioning">
      <formula>LEFT(C262,LEN("Not Functioning"))="Not Functioning"</formula>
    </cfRule>
    <cfRule type="containsText" dxfId="1875" priority="579" operator="containsText" text="Functioning">
      <formula>NOT(ISERROR(SEARCH("Functioning",C262)))</formula>
    </cfRule>
  </conditionalFormatting>
  <conditionalFormatting sqref="D275:D276">
    <cfRule type="beginsWith" dxfId="1874" priority="556" stopIfTrue="1" operator="beginsWith" text="Functioning At Risk">
      <formula>LEFT(D275,LEN("Functioning At Risk"))="Functioning At Risk"</formula>
    </cfRule>
    <cfRule type="beginsWith" dxfId="1873" priority="557" stopIfTrue="1" operator="beginsWith" text="Not Functioning">
      <formula>LEFT(D275,LEN("Not Functioning"))="Not Functioning"</formula>
    </cfRule>
    <cfRule type="containsText" dxfId="1872" priority="558" operator="containsText" text="Functioning">
      <formula>NOT(ISERROR(SEARCH("Functioning",D275)))</formula>
    </cfRule>
  </conditionalFormatting>
  <conditionalFormatting sqref="B266:D266 C267:D267 D268:D269">
    <cfRule type="beginsWith" dxfId="1871" priority="565" stopIfTrue="1" operator="beginsWith" text="Functioning At Risk">
      <formula>LEFT(B266,LEN("Functioning At Risk"))="Functioning At Risk"</formula>
    </cfRule>
    <cfRule type="beginsWith" dxfId="1870" priority="566" stopIfTrue="1" operator="beginsWith" text="Not Functioning">
      <formula>LEFT(B266,LEN("Not Functioning"))="Not Functioning"</formula>
    </cfRule>
    <cfRule type="containsText" dxfId="1869" priority="567" operator="containsText" text="Functioning">
      <formula>NOT(ISERROR(SEARCH("Functioning",B266)))</formula>
    </cfRule>
  </conditionalFormatting>
  <conditionalFormatting sqref="C265:D265">
    <cfRule type="beginsWith" dxfId="1868" priority="571" stopIfTrue="1" operator="beginsWith" text="Functioning At Risk">
      <formula>LEFT(C265,LEN("Functioning At Risk"))="Functioning At Risk"</formula>
    </cfRule>
    <cfRule type="beginsWith" dxfId="1867" priority="572" stopIfTrue="1" operator="beginsWith" text="Not Functioning">
      <formula>LEFT(C265,LEN("Not Functioning"))="Not Functioning"</formula>
    </cfRule>
    <cfRule type="containsText" dxfId="1866" priority="573" operator="containsText" text="Functioning">
      <formula>NOT(ISERROR(SEARCH("Functioning",C265)))</formula>
    </cfRule>
  </conditionalFormatting>
  <conditionalFormatting sqref="C269">
    <cfRule type="beginsWith" dxfId="1865" priority="559" stopIfTrue="1" operator="beginsWith" text="Functioning At Risk">
      <formula>LEFT(C269,LEN("Functioning At Risk"))="Functioning At Risk"</formula>
    </cfRule>
    <cfRule type="beginsWith" dxfId="1864" priority="560" stopIfTrue="1" operator="beginsWith" text="Not Functioning">
      <formula>LEFT(C269,LEN("Not Functioning"))="Not Functioning"</formula>
    </cfRule>
    <cfRule type="containsText" dxfId="1863" priority="561" operator="containsText" text="Functioning">
      <formula>NOT(ISERROR(SEARCH("Functioning",C269)))</formula>
    </cfRule>
  </conditionalFormatting>
  <conditionalFormatting sqref="H274">
    <cfRule type="beginsWith" dxfId="1862" priority="553" stopIfTrue="1" operator="beginsWith" text="Functioning At Risk">
      <formula>LEFT(H274,LEN("Functioning At Risk"))="Functioning At Risk"</formula>
    </cfRule>
    <cfRule type="beginsWith" dxfId="1861" priority="554" stopIfTrue="1" operator="beginsWith" text="Not Functioning">
      <formula>LEFT(H274,LEN("Not Functioning"))="Not Functioning"</formula>
    </cfRule>
    <cfRule type="containsText" dxfId="1860" priority="555" operator="containsText" text="Functioning">
      <formula>NOT(ISERROR(SEARCH("Functioning",H274)))</formula>
    </cfRule>
  </conditionalFormatting>
  <conditionalFormatting sqref="A274">
    <cfRule type="beginsWith" dxfId="1859" priority="550" stopIfTrue="1" operator="beginsWith" text="Functioning At Risk">
      <formula>LEFT(A274,LEN("Functioning At Risk"))="Functioning At Risk"</formula>
    </cfRule>
    <cfRule type="beginsWith" dxfId="1858" priority="551" stopIfTrue="1" operator="beginsWith" text="Not Functioning">
      <formula>LEFT(A274,LEN("Not Functioning"))="Not Functioning"</formula>
    </cfRule>
    <cfRule type="containsText" dxfId="1857" priority="552" operator="containsText" text="Functioning">
      <formula>NOT(ISERROR(SEARCH("Functioning",A274)))</formula>
    </cfRule>
  </conditionalFormatting>
  <conditionalFormatting sqref="I277:I278 A277:A278">
    <cfRule type="beginsWith" dxfId="1856" priority="547" stopIfTrue="1" operator="beginsWith" text="Functioning At Risk">
      <formula>LEFT(A277,LEN("Functioning At Risk"))="Functioning At Risk"</formula>
    </cfRule>
    <cfRule type="beginsWith" dxfId="1855" priority="548" stopIfTrue="1" operator="beginsWith" text="Not Functioning">
      <formula>LEFT(A277,LEN("Not Functioning"))="Not Functioning"</formula>
    </cfRule>
    <cfRule type="containsText" dxfId="1854" priority="549" operator="containsText" text="Functioning">
      <formula>NOT(ISERROR(SEARCH("Functioning",A277)))</formula>
    </cfRule>
  </conditionalFormatting>
  <conditionalFormatting sqref="D277">
    <cfRule type="beginsWith" dxfId="1853" priority="544" stopIfTrue="1" operator="beginsWith" text="Functioning At Risk">
      <formula>LEFT(D277,LEN("Functioning At Risk"))="Functioning At Risk"</formula>
    </cfRule>
    <cfRule type="beginsWith" dxfId="1852" priority="545" stopIfTrue="1" operator="beginsWith" text="Not Functioning">
      <formula>LEFT(D277,LEN("Not Functioning"))="Not Functioning"</formula>
    </cfRule>
    <cfRule type="containsText" dxfId="1851" priority="546" operator="containsText" text="Functioning">
      <formula>NOT(ISERROR(SEARCH("Functioning",D277)))</formula>
    </cfRule>
  </conditionalFormatting>
  <conditionalFormatting sqref="D278">
    <cfRule type="beginsWith" dxfId="1850" priority="541" stopIfTrue="1" operator="beginsWith" text="Functioning At Risk">
      <formula>LEFT(D278,LEN("Functioning At Risk"))="Functioning At Risk"</formula>
    </cfRule>
    <cfRule type="beginsWith" dxfId="1849" priority="542" stopIfTrue="1" operator="beginsWith" text="Not Functioning">
      <formula>LEFT(D278,LEN("Not Functioning"))="Not Functioning"</formula>
    </cfRule>
    <cfRule type="containsText" dxfId="1848" priority="543" operator="containsText" text="Functioning">
      <formula>NOT(ISERROR(SEARCH("Functioning",D278)))</formula>
    </cfRule>
  </conditionalFormatting>
  <conditionalFormatting sqref="B278">
    <cfRule type="beginsWith" dxfId="1847" priority="538" stopIfTrue="1" operator="beginsWith" text="Functioning At Risk">
      <formula>LEFT(B278,LEN("Functioning At Risk"))="Functioning At Risk"</formula>
    </cfRule>
    <cfRule type="beginsWith" dxfId="1846" priority="539" stopIfTrue="1" operator="beginsWith" text="Not Functioning">
      <formula>LEFT(B278,LEN("Not Functioning"))="Not Functioning"</formula>
    </cfRule>
    <cfRule type="containsText" dxfId="1845" priority="540" operator="containsText" text="Functioning">
      <formula>NOT(ISERROR(SEARCH("Functioning",B278)))</formula>
    </cfRule>
  </conditionalFormatting>
  <conditionalFormatting sqref="B277">
    <cfRule type="beginsWith" dxfId="1844" priority="535" stopIfTrue="1" operator="beginsWith" text="Functioning At Risk">
      <formula>LEFT(B277,LEN("Functioning At Risk"))="Functioning At Risk"</formula>
    </cfRule>
    <cfRule type="beginsWith" dxfId="1843" priority="536" stopIfTrue="1" operator="beginsWith" text="Not Functioning">
      <formula>LEFT(B277,LEN("Not Functioning"))="Not Functioning"</formula>
    </cfRule>
    <cfRule type="containsText" dxfId="1842" priority="537" operator="containsText" text="Functioning">
      <formula>NOT(ISERROR(SEARCH("Functioning",B277)))</formula>
    </cfRule>
  </conditionalFormatting>
  <conditionalFormatting sqref="J255:J257">
    <cfRule type="beginsWith" dxfId="1841" priority="604" stopIfTrue="1" operator="beginsWith" text="Functioning At Risk">
      <formula>LEFT(J255,LEN("Functioning At Risk"))="Functioning At Risk"</formula>
    </cfRule>
    <cfRule type="beginsWith" dxfId="1840" priority="605" stopIfTrue="1" operator="beginsWith" text="Not Functioning">
      <formula>LEFT(J255,LEN("Not Functioning"))="Not Functioning"</formula>
    </cfRule>
    <cfRule type="containsText" dxfId="1839" priority="606" operator="containsText" text="Functioning">
      <formula>NOT(ISERROR(SEARCH("Functioning",J255)))</formula>
    </cfRule>
  </conditionalFormatting>
  <conditionalFormatting sqref="I274">
    <cfRule type="beginsWith" dxfId="1838" priority="601" stopIfTrue="1" operator="beginsWith" text="Functioning At Risk">
      <formula>LEFT(I274,LEN("Functioning At Risk"))="Functioning At Risk"</formula>
    </cfRule>
    <cfRule type="beginsWith" dxfId="1837" priority="602" stopIfTrue="1" operator="beginsWith" text="Not Functioning">
      <formula>LEFT(I274,LEN("Not Functioning"))="Not Functioning"</formula>
    </cfRule>
    <cfRule type="containsText" dxfId="1836" priority="603" operator="containsText" text="Functioning">
      <formula>NOT(ISERROR(SEARCH("Functioning",I274)))</formula>
    </cfRule>
  </conditionalFormatting>
  <conditionalFormatting sqref="H255:H256">
    <cfRule type="beginsWith" dxfId="1835" priority="598" stopIfTrue="1" operator="beginsWith" text="Functioning At Risk">
      <formula>LEFT(H255,LEN("Functioning At Risk"))="Functioning At Risk"</formula>
    </cfRule>
    <cfRule type="beginsWith" dxfId="1834" priority="599" stopIfTrue="1" operator="beginsWith" text="Not Functioning">
      <formula>LEFT(H255,LEN("Not Functioning"))="Not Functioning"</formula>
    </cfRule>
    <cfRule type="containsText" dxfId="1833" priority="600" operator="containsText" text="Functioning">
      <formula>NOT(ISERROR(SEARCH("Functioning",H255)))</formula>
    </cfRule>
  </conditionalFormatting>
  <conditionalFormatting sqref="I255:I257">
    <cfRule type="beginsWith" dxfId="1832" priority="595" stopIfTrue="1" operator="beginsWith" text="Functioning At Risk">
      <formula>LEFT(I255,LEN("Functioning At Risk"))="Functioning At Risk"</formula>
    </cfRule>
    <cfRule type="beginsWith" dxfId="1831" priority="596" stopIfTrue="1" operator="beginsWith" text="Not Functioning">
      <formula>LEFT(I255,LEN("Not Functioning"))="Not Functioning"</formula>
    </cfRule>
    <cfRule type="containsText" dxfId="1830" priority="597" operator="containsText" text="Functioning">
      <formula>NOT(ISERROR(SEARCH("Functioning",I255)))</formula>
    </cfRule>
  </conditionalFormatting>
  <conditionalFormatting sqref="A258:D258 C259:D259">
    <cfRule type="beginsWith" dxfId="1829" priority="592" stopIfTrue="1" operator="beginsWith" text="Functioning At Risk">
      <formula>LEFT(A258,LEN("Functioning At Risk"))="Functioning At Risk"</formula>
    </cfRule>
    <cfRule type="beginsWith" dxfId="1828" priority="593" stopIfTrue="1" operator="beginsWith" text="Not Functioning">
      <formula>LEFT(A258,LEN("Not Functioning"))="Not Functioning"</formula>
    </cfRule>
    <cfRule type="containsText" dxfId="1827" priority="594" operator="containsText" text="Functioning">
      <formula>NOT(ISERROR(SEARCH("Functioning",A258)))</formula>
    </cfRule>
  </conditionalFormatting>
  <conditionalFormatting sqref="H258:I258">
    <cfRule type="beginsWith" dxfId="1826" priority="589" stopIfTrue="1" operator="beginsWith" text="Functioning At Risk">
      <formula>LEFT(H258,LEN("Functioning At Risk"))="Functioning At Risk"</formula>
    </cfRule>
    <cfRule type="beginsWith" dxfId="1825" priority="590" stopIfTrue="1" operator="beginsWith" text="Not Functioning">
      <formula>LEFT(H258,LEN("Not Functioning"))="Not Functioning"</formula>
    </cfRule>
    <cfRule type="containsText" dxfId="1824" priority="591" operator="containsText" text="Functioning">
      <formula>NOT(ISERROR(SEARCH("Functioning",H258)))</formula>
    </cfRule>
  </conditionalFormatting>
  <conditionalFormatting sqref="H295:I296 A295:D295 A296 C296:D296">
    <cfRule type="beginsWith" dxfId="1823" priority="511" stopIfTrue="1" operator="beginsWith" text="Functioning At Risk">
      <formula>LEFT(A295,LEN("Functioning At Risk"))="Functioning At Risk"</formula>
    </cfRule>
    <cfRule type="beginsWith" dxfId="1822" priority="512" stopIfTrue="1" operator="beginsWith" text="Not Functioning">
      <formula>LEFT(A295,LEN("Not Functioning"))="Not Functioning"</formula>
    </cfRule>
    <cfRule type="containsText" dxfId="1821" priority="513" operator="containsText" text="Functioning">
      <formula>NOT(ISERROR(SEARCH("Functioning",A295)))</formula>
    </cfRule>
  </conditionalFormatting>
  <conditionalFormatting sqref="B305">
    <cfRule type="beginsWith" dxfId="1820" priority="496" stopIfTrue="1" operator="beginsWith" text="Functioning At Risk">
      <formula>LEFT(B305,LEN("Functioning At Risk"))="Functioning At Risk"</formula>
    </cfRule>
    <cfRule type="beginsWith" dxfId="1819" priority="497" stopIfTrue="1" operator="beginsWith" text="Not Functioning">
      <formula>LEFT(B305,LEN("Not Functioning"))="Not Functioning"</formula>
    </cfRule>
    <cfRule type="containsText" dxfId="1818" priority="498" operator="containsText" text="Functioning">
      <formula>NOT(ISERROR(SEARCH("Functioning",B305)))</formula>
    </cfRule>
  </conditionalFormatting>
  <conditionalFormatting sqref="D298 C297:D297">
    <cfRule type="beginsWith" dxfId="1817" priority="505" stopIfTrue="1" operator="beginsWith" text="Functioning At Risk">
      <formula>LEFT(C297,LEN("Functioning At Risk"))="Functioning At Risk"</formula>
    </cfRule>
    <cfRule type="beginsWith" dxfId="1816" priority="506" stopIfTrue="1" operator="beginsWith" text="Not Functioning">
      <formula>LEFT(C297,LEN("Not Functioning"))="Not Functioning"</formula>
    </cfRule>
    <cfRule type="containsText" dxfId="1815" priority="507" operator="containsText" text="Functioning">
      <formula>NOT(ISERROR(SEARCH("Functioning",C297)))</formula>
    </cfRule>
  </conditionalFormatting>
  <conditionalFormatting sqref="C303">
    <cfRule type="beginsWith" dxfId="1814" priority="490" stopIfTrue="1" operator="beginsWith" text="Functioning At Risk">
      <formula>LEFT(C303,LEN("Functioning At Risk"))="Functioning At Risk"</formula>
    </cfRule>
    <cfRule type="beginsWith" dxfId="1813" priority="491" stopIfTrue="1" operator="beginsWith" text="Not Functioning">
      <formula>LEFT(C303,LEN("Not Functioning"))="Not Functioning"</formula>
    </cfRule>
    <cfRule type="containsText" dxfId="1812" priority="492" operator="containsText" text="Functioning">
      <formula>NOT(ISERROR(SEARCH("Functioning",C303)))</formula>
    </cfRule>
  </conditionalFormatting>
  <conditionalFormatting sqref="B301:D301 C302:D302 D303:D304">
    <cfRule type="beginsWith" dxfId="1811" priority="493" stopIfTrue="1" operator="beginsWith" text="Functioning At Risk">
      <formula>LEFT(B301,LEN("Functioning At Risk"))="Functioning At Risk"</formula>
    </cfRule>
    <cfRule type="beginsWith" dxfId="1810" priority="494" stopIfTrue="1" operator="beginsWith" text="Not Functioning">
      <formula>LEFT(B301,LEN("Not Functioning"))="Not Functioning"</formula>
    </cfRule>
    <cfRule type="containsText" dxfId="1809" priority="495" operator="containsText" text="Functioning">
      <formula>NOT(ISERROR(SEARCH("Functioning",B301)))</formula>
    </cfRule>
  </conditionalFormatting>
  <conditionalFormatting sqref="C300:D300">
    <cfRule type="beginsWith" dxfId="1808" priority="499" stopIfTrue="1" operator="beginsWith" text="Functioning At Risk">
      <formula>LEFT(C300,LEN("Functioning At Risk"))="Functioning At Risk"</formula>
    </cfRule>
    <cfRule type="beginsWith" dxfId="1807" priority="500" stopIfTrue="1" operator="beginsWith" text="Not Functioning">
      <formula>LEFT(C300,LEN("Not Functioning"))="Not Functioning"</formula>
    </cfRule>
    <cfRule type="containsText" dxfId="1806" priority="501" operator="containsText" text="Functioning">
      <formula>NOT(ISERROR(SEARCH("Functioning",C300)))</formula>
    </cfRule>
  </conditionalFormatting>
  <conditionalFormatting sqref="C304">
    <cfRule type="beginsWith" dxfId="1805" priority="487" stopIfTrue="1" operator="beginsWith" text="Functioning At Risk">
      <formula>LEFT(C304,LEN("Functioning At Risk"))="Functioning At Risk"</formula>
    </cfRule>
    <cfRule type="beginsWith" dxfId="1804" priority="488" stopIfTrue="1" operator="beginsWith" text="Not Functioning">
      <formula>LEFT(C304,LEN("Not Functioning"))="Not Functioning"</formula>
    </cfRule>
    <cfRule type="containsText" dxfId="1803" priority="489" operator="containsText" text="Functioning">
      <formula>NOT(ISERROR(SEARCH("Functioning",C304)))</formula>
    </cfRule>
  </conditionalFormatting>
  <conditionalFormatting sqref="D310:D311">
    <cfRule type="beginsWith" dxfId="1802" priority="484" stopIfTrue="1" operator="beginsWith" text="Functioning At Risk">
      <formula>LEFT(D310,LEN("Functioning At Risk"))="Functioning At Risk"</formula>
    </cfRule>
    <cfRule type="beginsWith" dxfId="1801" priority="485" stopIfTrue="1" operator="beginsWith" text="Not Functioning">
      <formula>LEFT(D310,LEN("Not Functioning"))="Not Functioning"</formula>
    </cfRule>
    <cfRule type="containsText" dxfId="1800" priority="486" operator="containsText" text="Functioning">
      <formula>NOT(ISERROR(SEARCH("Functioning",D310)))</formula>
    </cfRule>
  </conditionalFormatting>
  <conditionalFormatting sqref="H309">
    <cfRule type="beginsWith" dxfId="1799" priority="481" stopIfTrue="1" operator="beginsWith" text="Functioning At Risk">
      <formula>LEFT(H309,LEN("Functioning At Risk"))="Functioning At Risk"</formula>
    </cfRule>
    <cfRule type="beginsWith" dxfId="1798" priority="482" stopIfTrue="1" operator="beginsWith" text="Not Functioning">
      <formula>LEFT(H309,LEN("Not Functioning"))="Not Functioning"</formula>
    </cfRule>
    <cfRule type="containsText" dxfId="1797" priority="483" operator="containsText" text="Functioning">
      <formula>NOT(ISERROR(SEARCH("Functioning",H309)))</formula>
    </cfRule>
  </conditionalFormatting>
  <conditionalFormatting sqref="A309">
    <cfRule type="beginsWith" dxfId="1796" priority="478" stopIfTrue="1" operator="beginsWith" text="Functioning At Risk">
      <formula>LEFT(A309,LEN("Functioning At Risk"))="Functioning At Risk"</formula>
    </cfRule>
    <cfRule type="beginsWith" dxfId="1795" priority="479" stopIfTrue="1" operator="beginsWith" text="Not Functioning">
      <formula>LEFT(A309,LEN("Not Functioning"))="Not Functioning"</formula>
    </cfRule>
    <cfRule type="containsText" dxfId="1794" priority="480" operator="containsText" text="Functioning">
      <formula>NOT(ISERROR(SEARCH("Functioning",A309)))</formula>
    </cfRule>
  </conditionalFormatting>
  <conditionalFormatting sqref="I312:I313 A312:A313">
    <cfRule type="beginsWith" dxfId="1793" priority="475" stopIfTrue="1" operator="beginsWith" text="Functioning At Risk">
      <formula>LEFT(A312,LEN("Functioning At Risk"))="Functioning At Risk"</formula>
    </cfRule>
    <cfRule type="beginsWith" dxfId="1792" priority="476" stopIfTrue="1" operator="beginsWith" text="Not Functioning">
      <formula>LEFT(A312,LEN("Not Functioning"))="Not Functioning"</formula>
    </cfRule>
    <cfRule type="containsText" dxfId="1791" priority="477" operator="containsText" text="Functioning">
      <formula>NOT(ISERROR(SEARCH("Functioning",A312)))</formula>
    </cfRule>
  </conditionalFormatting>
  <conditionalFormatting sqref="D312">
    <cfRule type="beginsWith" dxfId="1790" priority="472" stopIfTrue="1" operator="beginsWith" text="Functioning At Risk">
      <formula>LEFT(D312,LEN("Functioning At Risk"))="Functioning At Risk"</formula>
    </cfRule>
    <cfRule type="beginsWith" dxfId="1789" priority="473" stopIfTrue="1" operator="beginsWith" text="Not Functioning">
      <formula>LEFT(D312,LEN("Not Functioning"))="Not Functioning"</formula>
    </cfRule>
    <cfRule type="containsText" dxfId="1788" priority="474" operator="containsText" text="Functioning">
      <formula>NOT(ISERROR(SEARCH("Functioning",D312)))</formula>
    </cfRule>
  </conditionalFormatting>
  <conditionalFormatting sqref="D313">
    <cfRule type="beginsWith" dxfId="1787" priority="469" stopIfTrue="1" operator="beginsWith" text="Functioning At Risk">
      <formula>LEFT(D313,LEN("Functioning At Risk"))="Functioning At Risk"</formula>
    </cfRule>
    <cfRule type="beginsWith" dxfId="1786" priority="470" stopIfTrue="1" operator="beginsWith" text="Not Functioning">
      <formula>LEFT(D313,LEN("Not Functioning"))="Not Functioning"</formula>
    </cfRule>
    <cfRule type="containsText" dxfId="1785" priority="471" operator="containsText" text="Functioning">
      <formula>NOT(ISERROR(SEARCH("Functioning",D313)))</formula>
    </cfRule>
  </conditionalFormatting>
  <conditionalFormatting sqref="B313">
    <cfRule type="beginsWith" dxfId="1784" priority="466" stopIfTrue="1" operator="beginsWith" text="Functioning At Risk">
      <formula>LEFT(B313,LEN("Functioning At Risk"))="Functioning At Risk"</formula>
    </cfRule>
    <cfRule type="beginsWith" dxfId="1783" priority="467" stopIfTrue="1" operator="beginsWith" text="Not Functioning">
      <formula>LEFT(B313,LEN("Not Functioning"))="Not Functioning"</formula>
    </cfRule>
    <cfRule type="containsText" dxfId="1782" priority="468" operator="containsText" text="Functioning">
      <formula>NOT(ISERROR(SEARCH("Functioning",B313)))</formula>
    </cfRule>
  </conditionalFormatting>
  <conditionalFormatting sqref="B312">
    <cfRule type="beginsWith" dxfId="1781" priority="463" stopIfTrue="1" operator="beginsWith" text="Functioning At Risk">
      <formula>LEFT(B312,LEN("Functioning At Risk"))="Functioning At Risk"</formula>
    </cfRule>
    <cfRule type="beginsWith" dxfId="1780" priority="464" stopIfTrue="1" operator="beginsWith" text="Not Functioning">
      <formula>LEFT(B312,LEN("Not Functioning"))="Not Functioning"</formula>
    </cfRule>
    <cfRule type="containsText" dxfId="1779" priority="465" operator="containsText" text="Functioning">
      <formula>NOT(ISERROR(SEARCH("Functioning",B312)))</formula>
    </cfRule>
  </conditionalFormatting>
  <conditionalFormatting sqref="J290:J292">
    <cfRule type="beginsWith" dxfId="1778" priority="532" stopIfTrue="1" operator="beginsWith" text="Functioning At Risk">
      <formula>LEFT(J290,LEN("Functioning At Risk"))="Functioning At Risk"</formula>
    </cfRule>
    <cfRule type="beginsWith" dxfId="1777" priority="533" stopIfTrue="1" operator="beginsWith" text="Not Functioning">
      <formula>LEFT(J290,LEN("Not Functioning"))="Not Functioning"</formula>
    </cfRule>
    <cfRule type="containsText" dxfId="1776" priority="534" operator="containsText" text="Functioning">
      <formula>NOT(ISERROR(SEARCH("Functioning",J290)))</formula>
    </cfRule>
  </conditionalFormatting>
  <conditionalFormatting sqref="I309">
    <cfRule type="beginsWith" dxfId="1775" priority="529" stopIfTrue="1" operator="beginsWith" text="Functioning At Risk">
      <formula>LEFT(I309,LEN("Functioning At Risk"))="Functioning At Risk"</formula>
    </cfRule>
    <cfRule type="beginsWith" dxfId="1774" priority="530" stopIfTrue="1" operator="beginsWith" text="Not Functioning">
      <formula>LEFT(I309,LEN("Not Functioning"))="Not Functioning"</formula>
    </cfRule>
    <cfRule type="containsText" dxfId="1773" priority="531" operator="containsText" text="Functioning">
      <formula>NOT(ISERROR(SEARCH("Functioning",I309)))</formula>
    </cfRule>
  </conditionalFormatting>
  <conditionalFormatting sqref="H290:H291">
    <cfRule type="beginsWith" dxfId="1772" priority="526" stopIfTrue="1" operator="beginsWith" text="Functioning At Risk">
      <formula>LEFT(H290,LEN("Functioning At Risk"))="Functioning At Risk"</formula>
    </cfRule>
    <cfRule type="beginsWith" dxfId="1771" priority="527" stopIfTrue="1" operator="beginsWith" text="Not Functioning">
      <formula>LEFT(H290,LEN("Not Functioning"))="Not Functioning"</formula>
    </cfRule>
    <cfRule type="containsText" dxfId="1770" priority="528" operator="containsText" text="Functioning">
      <formula>NOT(ISERROR(SEARCH("Functioning",H290)))</formula>
    </cfRule>
  </conditionalFormatting>
  <conditionalFormatting sqref="I290:I292">
    <cfRule type="beginsWith" dxfId="1769" priority="523" stopIfTrue="1" operator="beginsWith" text="Functioning At Risk">
      <formula>LEFT(I290,LEN("Functioning At Risk"))="Functioning At Risk"</formula>
    </cfRule>
    <cfRule type="beginsWith" dxfId="1768" priority="524" stopIfTrue="1" operator="beginsWith" text="Not Functioning">
      <formula>LEFT(I290,LEN("Not Functioning"))="Not Functioning"</formula>
    </cfRule>
    <cfRule type="containsText" dxfId="1767" priority="525" operator="containsText" text="Functioning">
      <formula>NOT(ISERROR(SEARCH("Functioning",I290)))</formula>
    </cfRule>
  </conditionalFormatting>
  <conditionalFormatting sqref="A293:D293 C294:D294">
    <cfRule type="beginsWith" dxfId="1766" priority="520" stopIfTrue="1" operator="beginsWith" text="Functioning At Risk">
      <formula>LEFT(A293,LEN("Functioning At Risk"))="Functioning At Risk"</formula>
    </cfRule>
    <cfRule type="beginsWith" dxfId="1765" priority="521" stopIfTrue="1" operator="beginsWith" text="Not Functioning">
      <formula>LEFT(A293,LEN("Not Functioning"))="Not Functioning"</formula>
    </cfRule>
    <cfRule type="containsText" dxfId="1764" priority="522" operator="containsText" text="Functioning">
      <formula>NOT(ISERROR(SEARCH("Functioning",A293)))</formula>
    </cfRule>
  </conditionalFormatting>
  <conditionalFormatting sqref="H293:I293">
    <cfRule type="beginsWith" dxfId="1763" priority="517" stopIfTrue="1" operator="beginsWith" text="Functioning At Risk">
      <formula>LEFT(H293,LEN("Functioning At Risk"))="Functioning At Risk"</formula>
    </cfRule>
    <cfRule type="beginsWith" dxfId="1762" priority="518" stopIfTrue="1" operator="beginsWith" text="Not Functioning">
      <formula>LEFT(H293,LEN("Not Functioning"))="Not Functioning"</formula>
    </cfRule>
    <cfRule type="containsText" dxfId="1761" priority="519" operator="containsText" text="Functioning">
      <formula>NOT(ISERROR(SEARCH("Functioning",H293)))</formula>
    </cfRule>
  </conditionalFormatting>
  <conditionalFormatting sqref="H330:I331 A330:D330 A331 C331:D331">
    <cfRule type="beginsWith" dxfId="1760" priority="439" stopIfTrue="1" operator="beginsWith" text="Functioning At Risk">
      <formula>LEFT(A330,LEN("Functioning At Risk"))="Functioning At Risk"</formula>
    </cfRule>
    <cfRule type="beginsWith" dxfId="1759" priority="440" stopIfTrue="1" operator="beginsWith" text="Not Functioning">
      <formula>LEFT(A330,LEN("Not Functioning"))="Not Functioning"</formula>
    </cfRule>
    <cfRule type="containsText" dxfId="1758" priority="441" operator="containsText" text="Functioning">
      <formula>NOT(ISERROR(SEARCH("Functioning",A330)))</formula>
    </cfRule>
  </conditionalFormatting>
  <conditionalFormatting sqref="D333 C332:D332">
    <cfRule type="beginsWith" dxfId="1757" priority="433" stopIfTrue="1" operator="beginsWith" text="Functioning At Risk">
      <formula>LEFT(C332,LEN("Functioning At Risk"))="Functioning At Risk"</formula>
    </cfRule>
    <cfRule type="beginsWith" dxfId="1756" priority="434" stopIfTrue="1" operator="beginsWith" text="Not Functioning">
      <formula>LEFT(C332,LEN("Not Functioning"))="Not Functioning"</formula>
    </cfRule>
    <cfRule type="containsText" dxfId="1755" priority="435" operator="containsText" text="Functioning">
      <formula>NOT(ISERROR(SEARCH("Functioning",C332)))</formula>
    </cfRule>
  </conditionalFormatting>
  <conditionalFormatting sqref="B340">
    <cfRule type="beginsWith" dxfId="1754" priority="424" stopIfTrue="1" operator="beginsWith" text="Functioning At Risk">
      <formula>LEFT(B340,LEN("Functioning At Risk"))="Functioning At Risk"</formula>
    </cfRule>
    <cfRule type="beginsWith" dxfId="1753" priority="425" stopIfTrue="1" operator="beginsWith" text="Not Functioning">
      <formula>LEFT(B340,LEN("Not Functioning"))="Not Functioning"</formula>
    </cfRule>
    <cfRule type="containsText" dxfId="1752" priority="426" operator="containsText" text="Functioning">
      <formula>NOT(ISERROR(SEARCH("Functioning",B340)))</formula>
    </cfRule>
  </conditionalFormatting>
  <conditionalFormatting sqref="B336:D336 C337:D337 D338:D339">
    <cfRule type="beginsWith" dxfId="1751" priority="421" stopIfTrue="1" operator="beginsWith" text="Functioning At Risk">
      <formula>LEFT(B336,LEN("Functioning At Risk"))="Functioning At Risk"</formula>
    </cfRule>
    <cfRule type="beginsWith" dxfId="1750" priority="422" stopIfTrue="1" operator="beginsWith" text="Not Functioning">
      <formula>LEFT(B336,LEN("Not Functioning"))="Not Functioning"</formula>
    </cfRule>
    <cfRule type="containsText" dxfId="1749" priority="423" operator="containsText" text="Functioning">
      <formula>NOT(ISERROR(SEARCH("Functioning",B336)))</formula>
    </cfRule>
  </conditionalFormatting>
  <conditionalFormatting sqref="C338">
    <cfRule type="beginsWith" dxfId="1748" priority="418" stopIfTrue="1" operator="beginsWith" text="Functioning At Risk">
      <formula>LEFT(C338,LEN("Functioning At Risk"))="Functioning At Risk"</formula>
    </cfRule>
    <cfRule type="beginsWith" dxfId="1747" priority="419" stopIfTrue="1" operator="beginsWith" text="Not Functioning">
      <formula>LEFT(C338,LEN("Not Functioning"))="Not Functioning"</formula>
    </cfRule>
    <cfRule type="containsText" dxfId="1746" priority="420" operator="containsText" text="Functioning">
      <formula>NOT(ISERROR(SEARCH("Functioning",C338)))</formula>
    </cfRule>
  </conditionalFormatting>
  <conditionalFormatting sqref="C335:D335">
    <cfRule type="beginsWith" dxfId="1745" priority="427" stopIfTrue="1" operator="beginsWith" text="Functioning At Risk">
      <formula>LEFT(C335,LEN("Functioning At Risk"))="Functioning At Risk"</formula>
    </cfRule>
    <cfRule type="beginsWith" dxfId="1744" priority="428" stopIfTrue="1" operator="beginsWith" text="Not Functioning">
      <formula>LEFT(C335,LEN("Not Functioning"))="Not Functioning"</formula>
    </cfRule>
    <cfRule type="containsText" dxfId="1743" priority="429" operator="containsText" text="Functioning">
      <formula>NOT(ISERROR(SEARCH("Functioning",C335)))</formula>
    </cfRule>
  </conditionalFormatting>
  <conditionalFormatting sqref="C339">
    <cfRule type="beginsWith" dxfId="1742" priority="415" stopIfTrue="1" operator="beginsWith" text="Functioning At Risk">
      <formula>LEFT(C339,LEN("Functioning At Risk"))="Functioning At Risk"</formula>
    </cfRule>
    <cfRule type="beginsWith" dxfId="1741" priority="416" stopIfTrue="1" operator="beginsWith" text="Not Functioning">
      <formula>LEFT(C339,LEN("Not Functioning"))="Not Functioning"</formula>
    </cfRule>
    <cfRule type="containsText" dxfId="1740" priority="417" operator="containsText" text="Functioning">
      <formula>NOT(ISERROR(SEARCH("Functioning",C339)))</formula>
    </cfRule>
  </conditionalFormatting>
  <conditionalFormatting sqref="D345:D346">
    <cfRule type="beginsWith" dxfId="1739" priority="412" stopIfTrue="1" operator="beginsWith" text="Functioning At Risk">
      <formula>LEFT(D345,LEN("Functioning At Risk"))="Functioning At Risk"</formula>
    </cfRule>
    <cfRule type="beginsWith" dxfId="1738" priority="413" stopIfTrue="1" operator="beginsWith" text="Not Functioning">
      <formula>LEFT(D345,LEN("Not Functioning"))="Not Functioning"</formula>
    </cfRule>
    <cfRule type="containsText" dxfId="1737" priority="414" operator="containsText" text="Functioning">
      <formula>NOT(ISERROR(SEARCH("Functioning",D345)))</formula>
    </cfRule>
  </conditionalFormatting>
  <conditionalFormatting sqref="H344">
    <cfRule type="beginsWith" dxfId="1736" priority="409" stopIfTrue="1" operator="beginsWith" text="Functioning At Risk">
      <formula>LEFT(H344,LEN("Functioning At Risk"))="Functioning At Risk"</formula>
    </cfRule>
    <cfRule type="beginsWith" dxfId="1735" priority="410" stopIfTrue="1" operator="beginsWith" text="Not Functioning">
      <formula>LEFT(H344,LEN("Not Functioning"))="Not Functioning"</formula>
    </cfRule>
    <cfRule type="containsText" dxfId="1734" priority="411" operator="containsText" text="Functioning">
      <formula>NOT(ISERROR(SEARCH("Functioning",H344)))</formula>
    </cfRule>
  </conditionalFormatting>
  <conditionalFormatting sqref="A344">
    <cfRule type="beginsWith" dxfId="1733" priority="406" stopIfTrue="1" operator="beginsWith" text="Functioning At Risk">
      <formula>LEFT(A344,LEN("Functioning At Risk"))="Functioning At Risk"</formula>
    </cfRule>
    <cfRule type="beginsWith" dxfId="1732" priority="407" stopIfTrue="1" operator="beginsWith" text="Not Functioning">
      <formula>LEFT(A344,LEN("Not Functioning"))="Not Functioning"</formula>
    </cfRule>
    <cfRule type="containsText" dxfId="1731" priority="408" operator="containsText" text="Functioning">
      <formula>NOT(ISERROR(SEARCH("Functioning",A344)))</formula>
    </cfRule>
  </conditionalFormatting>
  <conditionalFormatting sqref="I347:I348 A347:A348">
    <cfRule type="beginsWith" dxfId="1730" priority="403" stopIfTrue="1" operator="beginsWith" text="Functioning At Risk">
      <formula>LEFT(A347,LEN("Functioning At Risk"))="Functioning At Risk"</formula>
    </cfRule>
    <cfRule type="beginsWith" dxfId="1729" priority="404" stopIfTrue="1" operator="beginsWith" text="Not Functioning">
      <formula>LEFT(A347,LEN("Not Functioning"))="Not Functioning"</formula>
    </cfRule>
    <cfRule type="containsText" dxfId="1728" priority="405" operator="containsText" text="Functioning">
      <formula>NOT(ISERROR(SEARCH("Functioning",A347)))</formula>
    </cfRule>
  </conditionalFormatting>
  <conditionalFormatting sqref="D347">
    <cfRule type="beginsWith" dxfId="1727" priority="400" stopIfTrue="1" operator="beginsWith" text="Functioning At Risk">
      <formula>LEFT(D347,LEN("Functioning At Risk"))="Functioning At Risk"</formula>
    </cfRule>
    <cfRule type="beginsWith" dxfId="1726" priority="401" stopIfTrue="1" operator="beginsWith" text="Not Functioning">
      <formula>LEFT(D347,LEN("Not Functioning"))="Not Functioning"</formula>
    </cfRule>
    <cfRule type="containsText" dxfId="1725" priority="402" operator="containsText" text="Functioning">
      <formula>NOT(ISERROR(SEARCH("Functioning",D347)))</formula>
    </cfRule>
  </conditionalFormatting>
  <conditionalFormatting sqref="D348">
    <cfRule type="beginsWith" dxfId="1724" priority="397" stopIfTrue="1" operator="beginsWith" text="Functioning At Risk">
      <formula>LEFT(D348,LEN("Functioning At Risk"))="Functioning At Risk"</formula>
    </cfRule>
    <cfRule type="beginsWith" dxfId="1723" priority="398" stopIfTrue="1" operator="beginsWith" text="Not Functioning">
      <formula>LEFT(D348,LEN("Not Functioning"))="Not Functioning"</formula>
    </cfRule>
    <cfRule type="containsText" dxfId="1722" priority="399" operator="containsText" text="Functioning">
      <formula>NOT(ISERROR(SEARCH("Functioning",D348)))</formula>
    </cfRule>
  </conditionalFormatting>
  <conditionalFormatting sqref="B348">
    <cfRule type="beginsWith" dxfId="1721" priority="394" stopIfTrue="1" operator="beginsWith" text="Functioning At Risk">
      <formula>LEFT(B348,LEN("Functioning At Risk"))="Functioning At Risk"</formula>
    </cfRule>
    <cfRule type="beginsWith" dxfId="1720" priority="395" stopIfTrue="1" operator="beginsWith" text="Not Functioning">
      <formula>LEFT(B348,LEN("Not Functioning"))="Not Functioning"</formula>
    </cfRule>
    <cfRule type="containsText" dxfId="1719" priority="396" operator="containsText" text="Functioning">
      <formula>NOT(ISERROR(SEARCH("Functioning",B348)))</formula>
    </cfRule>
  </conditionalFormatting>
  <conditionalFormatting sqref="B347">
    <cfRule type="beginsWith" dxfId="1718" priority="391" stopIfTrue="1" operator="beginsWith" text="Functioning At Risk">
      <formula>LEFT(B347,LEN("Functioning At Risk"))="Functioning At Risk"</formula>
    </cfRule>
    <cfRule type="beginsWith" dxfId="1717" priority="392" stopIfTrue="1" operator="beginsWith" text="Not Functioning">
      <formula>LEFT(B347,LEN("Not Functioning"))="Not Functioning"</formula>
    </cfRule>
    <cfRule type="containsText" dxfId="1716" priority="393" operator="containsText" text="Functioning">
      <formula>NOT(ISERROR(SEARCH("Functioning",B347)))</formula>
    </cfRule>
  </conditionalFormatting>
  <conditionalFormatting sqref="J325:J327">
    <cfRule type="beginsWith" dxfId="1715" priority="460" stopIfTrue="1" operator="beginsWith" text="Functioning At Risk">
      <formula>LEFT(J325,LEN("Functioning At Risk"))="Functioning At Risk"</formula>
    </cfRule>
    <cfRule type="beginsWith" dxfId="1714" priority="461" stopIfTrue="1" operator="beginsWith" text="Not Functioning">
      <formula>LEFT(J325,LEN("Not Functioning"))="Not Functioning"</formula>
    </cfRule>
    <cfRule type="containsText" dxfId="1713" priority="462" operator="containsText" text="Functioning">
      <formula>NOT(ISERROR(SEARCH("Functioning",J325)))</formula>
    </cfRule>
  </conditionalFormatting>
  <conditionalFormatting sqref="I344">
    <cfRule type="beginsWith" dxfId="1712" priority="457" stopIfTrue="1" operator="beginsWith" text="Functioning At Risk">
      <formula>LEFT(I344,LEN("Functioning At Risk"))="Functioning At Risk"</formula>
    </cfRule>
    <cfRule type="beginsWith" dxfId="1711" priority="458" stopIfTrue="1" operator="beginsWith" text="Not Functioning">
      <formula>LEFT(I344,LEN("Not Functioning"))="Not Functioning"</formula>
    </cfRule>
    <cfRule type="containsText" dxfId="1710" priority="459" operator="containsText" text="Functioning">
      <formula>NOT(ISERROR(SEARCH("Functioning",I344)))</formula>
    </cfRule>
  </conditionalFormatting>
  <conditionalFormatting sqref="H325:H326">
    <cfRule type="beginsWith" dxfId="1709" priority="454" stopIfTrue="1" operator="beginsWith" text="Functioning At Risk">
      <formula>LEFT(H325,LEN("Functioning At Risk"))="Functioning At Risk"</formula>
    </cfRule>
    <cfRule type="beginsWith" dxfId="1708" priority="455" stopIfTrue="1" operator="beginsWith" text="Not Functioning">
      <formula>LEFT(H325,LEN("Not Functioning"))="Not Functioning"</formula>
    </cfRule>
    <cfRule type="containsText" dxfId="1707" priority="456" operator="containsText" text="Functioning">
      <formula>NOT(ISERROR(SEARCH("Functioning",H325)))</formula>
    </cfRule>
  </conditionalFormatting>
  <conditionalFormatting sqref="I325:I327">
    <cfRule type="beginsWith" dxfId="1706" priority="451" stopIfTrue="1" operator="beginsWith" text="Functioning At Risk">
      <formula>LEFT(I325,LEN("Functioning At Risk"))="Functioning At Risk"</formula>
    </cfRule>
    <cfRule type="beginsWith" dxfId="1705" priority="452" stopIfTrue="1" operator="beginsWith" text="Not Functioning">
      <formula>LEFT(I325,LEN("Not Functioning"))="Not Functioning"</formula>
    </cfRule>
    <cfRule type="containsText" dxfId="1704" priority="453" operator="containsText" text="Functioning">
      <formula>NOT(ISERROR(SEARCH("Functioning",I325)))</formula>
    </cfRule>
  </conditionalFormatting>
  <conditionalFormatting sqref="A328:D328 C329:D329">
    <cfRule type="beginsWith" dxfId="1703" priority="448" stopIfTrue="1" operator="beginsWith" text="Functioning At Risk">
      <formula>LEFT(A328,LEN("Functioning At Risk"))="Functioning At Risk"</formula>
    </cfRule>
    <cfRule type="beginsWith" dxfId="1702" priority="449" stopIfTrue="1" operator="beginsWith" text="Not Functioning">
      <formula>LEFT(A328,LEN("Not Functioning"))="Not Functioning"</formula>
    </cfRule>
    <cfRule type="containsText" dxfId="1701" priority="450" operator="containsText" text="Functioning">
      <formula>NOT(ISERROR(SEARCH("Functioning",A328)))</formula>
    </cfRule>
  </conditionalFormatting>
  <conditionalFormatting sqref="H328:I328">
    <cfRule type="beginsWith" dxfId="1700" priority="445" stopIfTrue="1" operator="beginsWith" text="Functioning At Risk">
      <formula>LEFT(H328,LEN("Functioning At Risk"))="Functioning At Risk"</formula>
    </cfRule>
    <cfRule type="beginsWith" dxfId="1699" priority="446" stopIfTrue="1" operator="beginsWith" text="Not Functioning">
      <formula>LEFT(H328,LEN("Not Functioning"))="Not Functioning"</formula>
    </cfRule>
    <cfRule type="containsText" dxfId="1698" priority="447" operator="containsText" text="Functioning">
      <formula>NOT(ISERROR(SEARCH("Functioning",H328)))</formula>
    </cfRule>
  </conditionalFormatting>
  <conditionalFormatting sqref="G4">
    <cfRule type="beginsWith" dxfId="1697" priority="388" stopIfTrue="1" operator="beginsWith" text="Functioning At Risk">
      <formula>LEFT(G4,LEN("Functioning At Risk"))="Functioning At Risk"</formula>
    </cfRule>
    <cfRule type="beginsWith" dxfId="1696" priority="389" stopIfTrue="1" operator="beginsWith" text="Not Functioning">
      <formula>LEFT(G4,LEN("Not Functioning"))="Not Functioning"</formula>
    </cfRule>
    <cfRule type="containsText" dxfId="1695" priority="390" operator="containsText" text="Functioning">
      <formula>NOT(ISERROR(SEARCH("Functioning",G4)))</formula>
    </cfRule>
  </conditionalFormatting>
  <conditionalFormatting sqref="G4">
    <cfRule type="beginsWith" dxfId="1694" priority="385" stopIfTrue="1" operator="beginsWith" text="Functioning At Risk">
      <formula>LEFT(G4,LEN("Functioning At Risk"))="Functioning At Risk"</formula>
    </cfRule>
    <cfRule type="beginsWith" dxfId="1693" priority="386" stopIfTrue="1" operator="beginsWith" text="Not Functioning">
      <formula>LEFT(G4,LEN("Not Functioning"))="Not Functioning"</formula>
    </cfRule>
    <cfRule type="containsText" dxfId="1692" priority="387" operator="containsText" text="Functioning">
      <formula>NOT(ISERROR(SEARCH("Functioning",G4)))</formula>
    </cfRule>
  </conditionalFormatting>
  <conditionalFormatting sqref="G39">
    <cfRule type="beginsWith" dxfId="1691" priority="382" stopIfTrue="1" operator="beginsWith" text="Functioning At Risk">
      <formula>LEFT(G39,LEN("Functioning At Risk"))="Functioning At Risk"</formula>
    </cfRule>
    <cfRule type="beginsWith" dxfId="1690" priority="383" stopIfTrue="1" operator="beginsWith" text="Not Functioning">
      <formula>LEFT(G39,LEN("Not Functioning"))="Not Functioning"</formula>
    </cfRule>
    <cfRule type="containsText" dxfId="1689" priority="384" operator="containsText" text="Functioning">
      <formula>NOT(ISERROR(SEARCH("Functioning",G39)))</formula>
    </cfRule>
  </conditionalFormatting>
  <conditionalFormatting sqref="G39">
    <cfRule type="beginsWith" dxfId="1688" priority="379" stopIfTrue="1" operator="beginsWith" text="Functioning At Risk">
      <formula>LEFT(G39,LEN("Functioning At Risk"))="Functioning At Risk"</formula>
    </cfRule>
    <cfRule type="beginsWith" dxfId="1687" priority="380" stopIfTrue="1" operator="beginsWith" text="Not Functioning">
      <formula>LEFT(G39,LEN("Not Functioning"))="Not Functioning"</formula>
    </cfRule>
    <cfRule type="containsText" dxfId="1686" priority="381" operator="containsText" text="Functioning">
      <formula>NOT(ISERROR(SEARCH("Functioning",G39)))</formula>
    </cfRule>
  </conditionalFormatting>
  <conditionalFormatting sqref="G74">
    <cfRule type="beginsWith" dxfId="1685" priority="376" stopIfTrue="1" operator="beginsWith" text="Functioning At Risk">
      <formula>LEFT(G74,LEN("Functioning At Risk"))="Functioning At Risk"</formula>
    </cfRule>
    <cfRule type="beginsWith" dxfId="1684" priority="377" stopIfTrue="1" operator="beginsWith" text="Not Functioning">
      <formula>LEFT(G74,LEN("Not Functioning"))="Not Functioning"</formula>
    </cfRule>
    <cfRule type="containsText" dxfId="1683" priority="378" operator="containsText" text="Functioning">
      <formula>NOT(ISERROR(SEARCH("Functioning",G74)))</formula>
    </cfRule>
  </conditionalFormatting>
  <conditionalFormatting sqref="G74">
    <cfRule type="beginsWith" dxfId="1682" priority="373" stopIfTrue="1" operator="beginsWith" text="Functioning At Risk">
      <formula>LEFT(G74,LEN("Functioning At Risk"))="Functioning At Risk"</formula>
    </cfRule>
    <cfRule type="beginsWith" dxfId="1681" priority="374" stopIfTrue="1" operator="beginsWith" text="Not Functioning">
      <formula>LEFT(G74,LEN("Not Functioning"))="Not Functioning"</formula>
    </cfRule>
    <cfRule type="containsText" dxfId="1680" priority="375" operator="containsText" text="Functioning">
      <formula>NOT(ISERROR(SEARCH("Functioning",G74)))</formula>
    </cfRule>
  </conditionalFormatting>
  <conditionalFormatting sqref="G109">
    <cfRule type="beginsWith" dxfId="1679" priority="370" stopIfTrue="1" operator="beginsWith" text="Functioning At Risk">
      <formula>LEFT(G109,LEN("Functioning At Risk"))="Functioning At Risk"</formula>
    </cfRule>
    <cfRule type="beginsWith" dxfId="1678" priority="371" stopIfTrue="1" operator="beginsWith" text="Not Functioning">
      <formula>LEFT(G109,LEN("Not Functioning"))="Not Functioning"</formula>
    </cfRule>
    <cfRule type="containsText" dxfId="1677" priority="372" operator="containsText" text="Functioning">
      <formula>NOT(ISERROR(SEARCH("Functioning",G109)))</formula>
    </cfRule>
  </conditionalFormatting>
  <conditionalFormatting sqref="G109">
    <cfRule type="beginsWith" dxfId="1676" priority="367" stopIfTrue="1" operator="beginsWith" text="Functioning At Risk">
      <formula>LEFT(G109,LEN("Functioning At Risk"))="Functioning At Risk"</formula>
    </cfRule>
    <cfRule type="beginsWith" dxfId="1675" priority="368" stopIfTrue="1" operator="beginsWith" text="Not Functioning">
      <formula>LEFT(G109,LEN("Not Functioning"))="Not Functioning"</formula>
    </cfRule>
    <cfRule type="containsText" dxfId="1674" priority="369" operator="containsText" text="Functioning">
      <formula>NOT(ISERROR(SEARCH("Functioning",G109)))</formula>
    </cfRule>
  </conditionalFormatting>
  <conditionalFormatting sqref="G144">
    <cfRule type="beginsWith" dxfId="1673" priority="364" stopIfTrue="1" operator="beginsWith" text="Functioning At Risk">
      <formula>LEFT(G144,LEN("Functioning At Risk"))="Functioning At Risk"</formula>
    </cfRule>
    <cfRule type="beginsWith" dxfId="1672" priority="365" stopIfTrue="1" operator="beginsWith" text="Not Functioning">
      <formula>LEFT(G144,LEN("Not Functioning"))="Not Functioning"</formula>
    </cfRule>
    <cfRule type="containsText" dxfId="1671" priority="366" operator="containsText" text="Functioning">
      <formula>NOT(ISERROR(SEARCH("Functioning",G144)))</formula>
    </cfRule>
  </conditionalFormatting>
  <conditionalFormatting sqref="G144">
    <cfRule type="beginsWith" dxfId="1670" priority="361" stopIfTrue="1" operator="beginsWith" text="Functioning At Risk">
      <formula>LEFT(G144,LEN("Functioning At Risk"))="Functioning At Risk"</formula>
    </cfRule>
    <cfRule type="beginsWith" dxfId="1669" priority="362" stopIfTrue="1" operator="beginsWith" text="Not Functioning">
      <formula>LEFT(G144,LEN("Not Functioning"))="Not Functioning"</formula>
    </cfRule>
    <cfRule type="containsText" dxfId="1668" priority="363" operator="containsText" text="Functioning">
      <formula>NOT(ISERROR(SEARCH("Functioning",G144)))</formula>
    </cfRule>
  </conditionalFormatting>
  <conditionalFormatting sqref="G179">
    <cfRule type="beginsWith" dxfId="1667" priority="358" stopIfTrue="1" operator="beginsWith" text="Functioning At Risk">
      <formula>LEFT(G179,LEN("Functioning At Risk"))="Functioning At Risk"</formula>
    </cfRule>
    <cfRule type="beginsWith" dxfId="1666" priority="359" stopIfTrue="1" operator="beginsWith" text="Not Functioning">
      <formula>LEFT(G179,LEN("Not Functioning"))="Not Functioning"</formula>
    </cfRule>
    <cfRule type="containsText" dxfId="1665" priority="360" operator="containsText" text="Functioning">
      <formula>NOT(ISERROR(SEARCH("Functioning",G179)))</formula>
    </cfRule>
  </conditionalFormatting>
  <conditionalFormatting sqref="G179">
    <cfRule type="beginsWith" dxfId="1664" priority="355" stopIfTrue="1" operator="beginsWith" text="Functioning At Risk">
      <formula>LEFT(G179,LEN("Functioning At Risk"))="Functioning At Risk"</formula>
    </cfRule>
    <cfRule type="beginsWith" dxfId="1663" priority="356" stopIfTrue="1" operator="beginsWith" text="Not Functioning">
      <formula>LEFT(G179,LEN("Not Functioning"))="Not Functioning"</formula>
    </cfRule>
    <cfRule type="containsText" dxfId="1662" priority="357" operator="containsText" text="Functioning">
      <formula>NOT(ISERROR(SEARCH("Functioning",G179)))</formula>
    </cfRule>
  </conditionalFormatting>
  <conditionalFormatting sqref="G214">
    <cfRule type="beginsWith" dxfId="1661" priority="352" stopIfTrue="1" operator="beginsWith" text="Functioning At Risk">
      <formula>LEFT(G214,LEN("Functioning At Risk"))="Functioning At Risk"</formula>
    </cfRule>
    <cfRule type="beginsWith" dxfId="1660" priority="353" stopIfTrue="1" operator="beginsWith" text="Not Functioning">
      <formula>LEFT(G214,LEN("Not Functioning"))="Not Functioning"</formula>
    </cfRule>
    <cfRule type="containsText" dxfId="1659" priority="354" operator="containsText" text="Functioning">
      <formula>NOT(ISERROR(SEARCH("Functioning",G214)))</formula>
    </cfRule>
  </conditionalFormatting>
  <conditionalFormatting sqref="G214">
    <cfRule type="beginsWith" dxfId="1658" priority="349" stopIfTrue="1" operator="beginsWith" text="Functioning At Risk">
      <formula>LEFT(G214,LEN("Functioning At Risk"))="Functioning At Risk"</formula>
    </cfRule>
    <cfRule type="beginsWith" dxfId="1657" priority="350" stopIfTrue="1" operator="beginsWith" text="Not Functioning">
      <formula>LEFT(G214,LEN("Not Functioning"))="Not Functioning"</formula>
    </cfRule>
    <cfRule type="containsText" dxfId="1656" priority="351" operator="containsText" text="Functioning">
      <formula>NOT(ISERROR(SEARCH("Functioning",G214)))</formula>
    </cfRule>
  </conditionalFormatting>
  <conditionalFormatting sqref="G249">
    <cfRule type="beginsWith" dxfId="1655" priority="346" stopIfTrue="1" operator="beginsWith" text="Functioning At Risk">
      <formula>LEFT(G249,LEN("Functioning At Risk"))="Functioning At Risk"</formula>
    </cfRule>
    <cfRule type="beginsWith" dxfId="1654" priority="347" stopIfTrue="1" operator="beginsWith" text="Not Functioning">
      <formula>LEFT(G249,LEN("Not Functioning"))="Not Functioning"</formula>
    </cfRule>
    <cfRule type="containsText" dxfId="1653" priority="348" operator="containsText" text="Functioning">
      <formula>NOT(ISERROR(SEARCH("Functioning",G249)))</formula>
    </cfRule>
  </conditionalFormatting>
  <conditionalFormatting sqref="G249">
    <cfRule type="beginsWith" dxfId="1652" priority="343" stopIfTrue="1" operator="beginsWith" text="Functioning At Risk">
      <formula>LEFT(G249,LEN("Functioning At Risk"))="Functioning At Risk"</formula>
    </cfRule>
    <cfRule type="beginsWith" dxfId="1651" priority="344" stopIfTrue="1" operator="beginsWith" text="Not Functioning">
      <formula>LEFT(G249,LEN("Not Functioning"))="Not Functioning"</formula>
    </cfRule>
    <cfRule type="containsText" dxfId="1650" priority="345" operator="containsText" text="Functioning">
      <formula>NOT(ISERROR(SEARCH("Functioning",G249)))</formula>
    </cfRule>
  </conditionalFormatting>
  <conditionalFormatting sqref="G284">
    <cfRule type="beginsWith" dxfId="1649" priority="340" stopIfTrue="1" operator="beginsWith" text="Functioning At Risk">
      <formula>LEFT(G284,LEN("Functioning At Risk"))="Functioning At Risk"</formula>
    </cfRule>
    <cfRule type="beginsWith" dxfId="1648" priority="341" stopIfTrue="1" operator="beginsWith" text="Not Functioning">
      <formula>LEFT(G284,LEN("Not Functioning"))="Not Functioning"</formula>
    </cfRule>
    <cfRule type="containsText" dxfId="1647" priority="342" operator="containsText" text="Functioning">
      <formula>NOT(ISERROR(SEARCH("Functioning",G284)))</formula>
    </cfRule>
  </conditionalFormatting>
  <conditionalFormatting sqref="G284">
    <cfRule type="beginsWith" dxfId="1646" priority="337" stopIfTrue="1" operator="beginsWith" text="Functioning At Risk">
      <formula>LEFT(G284,LEN("Functioning At Risk"))="Functioning At Risk"</formula>
    </cfRule>
    <cfRule type="beginsWith" dxfId="1645" priority="338" stopIfTrue="1" operator="beginsWith" text="Not Functioning">
      <formula>LEFT(G284,LEN("Not Functioning"))="Not Functioning"</formula>
    </cfRule>
    <cfRule type="containsText" dxfId="1644" priority="339" operator="containsText" text="Functioning">
      <formula>NOT(ISERROR(SEARCH("Functioning",G284)))</formula>
    </cfRule>
  </conditionalFormatting>
  <conditionalFormatting sqref="G319">
    <cfRule type="beginsWith" dxfId="1643" priority="334" stopIfTrue="1" operator="beginsWith" text="Functioning At Risk">
      <formula>LEFT(G319,LEN("Functioning At Risk"))="Functioning At Risk"</formula>
    </cfRule>
    <cfRule type="beginsWith" dxfId="1642" priority="335" stopIfTrue="1" operator="beginsWith" text="Not Functioning">
      <formula>LEFT(G319,LEN("Not Functioning"))="Not Functioning"</formula>
    </cfRule>
    <cfRule type="containsText" dxfId="1641" priority="336" operator="containsText" text="Functioning">
      <formula>NOT(ISERROR(SEARCH("Functioning",G319)))</formula>
    </cfRule>
  </conditionalFormatting>
  <conditionalFormatting sqref="G319">
    <cfRule type="beginsWith" dxfId="1640" priority="331" stopIfTrue="1" operator="beginsWith" text="Functioning At Risk">
      <formula>LEFT(G319,LEN("Functioning At Risk"))="Functioning At Risk"</formula>
    </cfRule>
    <cfRule type="beginsWith" dxfId="1639" priority="332" stopIfTrue="1" operator="beginsWith" text="Not Functioning">
      <formula>LEFT(G319,LEN("Not Functioning"))="Not Functioning"</formula>
    </cfRule>
    <cfRule type="containsText" dxfId="1638" priority="333" operator="containsText" text="Functioning">
      <formula>NOT(ISERROR(SEARCH("Functioning",G319)))</formula>
    </cfRule>
  </conditionalFormatting>
  <conditionalFormatting sqref="F48">
    <cfRule type="beginsWith" dxfId="1637" priority="328" stopIfTrue="1" operator="beginsWith" text="Functioning At Risk">
      <formula>LEFT(F48,LEN("Functioning At Risk"))="Functioning At Risk"</formula>
    </cfRule>
    <cfRule type="beginsWith" dxfId="1636" priority="329" stopIfTrue="1" operator="beginsWith" text="Not Functioning">
      <formula>LEFT(F48,LEN("Not Functioning"))="Not Functioning"</formula>
    </cfRule>
    <cfRule type="containsText" dxfId="1635" priority="330" operator="containsText" text="Functioning">
      <formula>NOT(ISERROR(SEARCH("Functioning",F48)))</formula>
    </cfRule>
  </conditionalFormatting>
  <conditionalFormatting sqref="F83">
    <cfRule type="beginsWith" dxfId="1634" priority="322" stopIfTrue="1" operator="beginsWith" text="Functioning At Risk">
      <formula>LEFT(F83,LEN("Functioning At Risk"))="Functioning At Risk"</formula>
    </cfRule>
    <cfRule type="beginsWith" dxfId="1633" priority="323" stopIfTrue="1" operator="beginsWith" text="Not Functioning">
      <formula>LEFT(F83,LEN("Not Functioning"))="Not Functioning"</formula>
    </cfRule>
    <cfRule type="containsText" dxfId="1632" priority="324" operator="containsText" text="Functioning">
      <formula>NOT(ISERROR(SEARCH("Functioning",F83)))</formula>
    </cfRule>
  </conditionalFormatting>
  <conditionalFormatting sqref="F118">
    <cfRule type="beginsWith" dxfId="1631" priority="316" stopIfTrue="1" operator="beginsWith" text="Functioning At Risk">
      <formula>LEFT(F118,LEN("Functioning At Risk"))="Functioning At Risk"</formula>
    </cfRule>
    <cfRule type="beginsWith" dxfId="1630" priority="317" stopIfTrue="1" operator="beginsWith" text="Not Functioning">
      <formula>LEFT(F118,LEN("Not Functioning"))="Not Functioning"</formula>
    </cfRule>
    <cfRule type="containsText" dxfId="1629" priority="318" operator="containsText" text="Functioning">
      <formula>NOT(ISERROR(SEARCH("Functioning",F118)))</formula>
    </cfRule>
  </conditionalFormatting>
  <conditionalFormatting sqref="F153">
    <cfRule type="beginsWith" dxfId="1628" priority="310" stopIfTrue="1" operator="beginsWith" text="Functioning At Risk">
      <formula>LEFT(F153,LEN("Functioning At Risk"))="Functioning At Risk"</formula>
    </cfRule>
    <cfRule type="beginsWith" dxfId="1627" priority="311" stopIfTrue="1" operator="beginsWith" text="Not Functioning">
      <formula>LEFT(F153,LEN("Not Functioning"))="Not Functioning"</formula>
    </cfRule>
    <cfRule type="containsText" dxfId="1626" priority="312" operator="containsText" text="Functioning">
      <formula>NOT(ISERROR(SEARCH("Functioning",F153)))</formula>
    </cfRule>
  </conditionalFormatting>
  <conditionalFormatting sqref="F188">
    <cfRule type="beginsWith" dxfId="1625" priority="304" stopIfTrue="1" operator="beginsWith" text="Functioning At Risk">
      <formula>LEFT(F188,LEN("Functioning At Risk"))="Functioning At Risk"</formula>
    </cfRule>
    <cfRule type="beginsWith" dxfId="1624" priority="305" stopIfTrue="1" operator="beginsWith" text="Not Functioning">
      <formula>LEFT(F188,LEN("Not Functioning"))="Not Functioning"</formula>
    </cfRule>
    <cfRule type="containsText" dxfId="1623" priority="306" operator="containsText" text="Functioning">
      <formula>NOT(ISERROR(SEARCH("Functioning",F188)))</formula>
    </cfRule>
  </conditionalFormatting>
  <conditionalFormatting sqref="F223">
    <cfRule type="beginsWith" dxfId="1622" priority="298" stopIfTrue="1" operator="beginsWith" text="Functioning At Risk">
      <formula>LEFT(F223,LEN("Functioning At Risk"))="Functioning At Risk"</formula>
    </cfRule>
    <cfRule type="beginsWith" dxfId="1621" priority="299" stopIfTrue="1" operator="beginsWith" text="Not Functioning">
      <formula>LEFT(F223,LEN("Not Functioning"))="Not Functioning"</formula>
    </cfRule>
    <cfRule type="containsText" dxfId="1620" priority="300" operator="containsText" text="Functioning">
      <formula>NOT(ISERROR(SEARCH("Functioning",F223)))</formula>
    </cfRule>
  </conditionalFormatting>
  <conditionalFormatting sqref="F258">
    <cfRule type="beginsWith" dxfId="1619" priority="292" stopIfTrue="1" operator="beginsWith" text="Functioning At Risk">
      <formula>LEFT(F258,LEN("Functioning At Risk"))="Functioning At Risk"</formula>
    </cfRule>
    <cfRule type="beginsWith" dxfId="1618" priority="293" stopIfTrue="1" operator="beginsWith" text="Not Functioning">
      <formula>LEFT(F258,LEN("Not Functioning"))="Not Functioning"</formula>
    </cfRule>
    <cfRule type="containsText" dxfId="1617" priority="294" operator="containsText" text="Functioning">
      <formula>NOT(ISERROR(SEARCH("Functioning",F258)))</formula>
    </cfRule>
  </conditionalFormatting>
  <conditionalFormatting sqref="F293">
    <cfRule type="beginsWith" dxfId="1616" priority="286" stopIfTrue="1" operator="beginsWith" text="Functioning At Risk">
      <formula>LEFT(F293,LEN("Functioning At Risk"))="Functioning At Risk"</formula>
    </cfRule>
    <cfRule type="beginsWith" dxfId="1615" priority="287" stopIfTrue="1" operator="beginsWith" text="Not Functioning">
      <formula>LEFT(F293,LEN("Not Functioning"))="Not Functioning"</formula>
    </cfRule>
    <cfRule type="containsText" dxfId="1614" priority="288" operator="containsText" text="Functioning">
      <formula>NOT(ISERROR(SEARCH("Functioning",F293)))</formula>
    </cfRule>
  </conditionalFormatting>
  <conditionalFormatting sqref="F332 F328">
    <cfRule type="beginsWith" dxfId="1613" priority="280" stopIfTrue="1" operator="beginsWith" text="Functioning At Risk">
      <formula>LEFT(F328,LEN("Functioning At Risk"))="Functioning At Risk"</formula>
    </cfRule>
    <cfRule type="beginsWith" dxfId="1612" priority="281" stopIfTrue="1" operator="beginsWith" text="Not Functioning">
      <formula>LEFT(F328,LEN("Not Functioning"))="Not Functioning"</formula>
    </cfRule>
    <cfRule type="containsText" dxfId="1611" priority="282" operator="containsText" text="Functioning">
      <formula>NOT(ISERROR(SEARCH("Functioning",F328)))</formula>
    </cfRule>
  </conditionalFormatting>
  <conditionalFormatting sqref="A36">
    <cfRule type="beginsWith" dxfId="1610" priority="274" stopIfTrue="1" operator="beginsWith" text="Functioning At Risk">
      <formula>LEFT(A36,LEN("Functioning At Risk"))="Functioning At Risk"</formula>
    </cfRule>
    <cfRule type="beginsWith" dxfId="1609" priority="275" stopIfTrue="1" operator="beginsWith" text="Not Functioning">
      <formula>LEFT(A36,LEN("Not Functioning"))="Not Functioning"</formula>
    </cfRule>
    <cfRule type="containsText" dxfId="1608" priority="276" operator="containsText" text="Functioning">
      <formula>NOT(ISERROR(SEARCH("Functioning",A36)))</formula>
    </cfRule>
  </conditionalFormatting>
  <conditionalFormatting sqref="A71">
    <cfRule type="beginsWith" dxfId="1607" priority="271" stopIfTrue="1" operator="beginsWith" text="Functioning At Risk">
      <formula>LEFT(A71,LEN("Functioning At Risk"))="Functioning At Risk"</formula>
    </cfRule>
    <cfRule type="beginsWith" dxfId="1606" priority="272" stopIfTrue="1" operator="beginsWith" text="Not Functioning">
      <formula>LEFT(A71,LEN("Not Functioning"))="Not Functioning"</formula>
    </cfRule>
    <cfRule type="containsText" dxfId="1605" priority="273" operator="containsText" text="Functioning">
      <formula>NOT(ISERROR(SEARCH("Functioning",A71)))</formula>
    </cfRule>
  </conditionalFormatting>
  <conditionalFormatting sqref="A106">
    <cfRule type="beginsWith" dxfId="1604" priority="268" stopIfTrue="1" operator="beginsWith" text="Functioning At Risk">
      <formula>LEFT(A106,LEN("Functioning At Risk"))="Functioning At Risk"</formula>
    </cfRule>
    <cfRule type="beginsWith" dxfId="1603" priority="269" stopIfTrue="1" operator="beginsWith" text="Not Functioning">
      <formula>LEFT(A106,LEN("Not Functioning"))="Not Functioning"</formula>
    </cfRule>
    <cfRule type="containsText" dxfId="1602" priority="270" operator="containsText" text="Functioning">
      <formula>NOT(ISERROR(SEARCH("Functioning",A106)))</formula>
    </cfRule>
  </conditionalFormatting>
  <conditionalFormatting sqref="A141">
    <cfRule type="beginsWith" dxfId="1601" priority="265" stopIfTrue="1" operator="beginsWith" text="Functioning At Risk">
      <formula>LEFT(A141,LEN("Functioning At Risk"))="Functioning At Risk"</formula>
    </cfRule>
    <cfRule type="beginsWith" dxfId="1600" priority="266" stopIfTrue="1" operator="beginsWith" text="Not Functioning">
      <formula>LEFT(A141,LEN("Not Functioning"))="Not Functioning"</formula>
    </cfRule>
    <cfRule type="containsText" dxfId="1599" priority="267" operator="containsText" text="Functioning">
      <formula>NOT(ISERROR(SEARCH("Functioning",A141)))</formula>
    </cfRule>
  </conditionalFormatting>
  <conditionalFormatting sqref="A176">
    <cfRule type="beginsWith" dxfId="1598" priority="262" stopIfTrue="1" operator="beginsWith" text="Functioning At Risk">
      <formula>LEFT(A176,LEN("Functioning At Risk"))="Functioning At Risk"</formula>
    </cfRule>
    <cfRule type="beginsWith" dxfId="1597" priority="263" stopIfTrue="1" operator="beginsWith" text="Not Functioning">
      <formula>LEFT(A176,LEN("Not Functioning"))="Not Functioning"</formula>
    </cfRule>
    <cfRule type="containsText" dxfId="1596" priority="264" operator="containsText" text="Functioning">
      <formula>NOT(ISERROR(SEARCH("Functioning",A176)))</formula>
    </cfRule>
  </conditionalFormatting>
  <conditionalFormatting sqref="A211">
    <cfRule type="beginsWith" dxfId="1595" priority="259" stopIfTrue="1" operator="beginsWith" text="Functioning At Risk">
      <formula>LEFT(A211,LEN("Functioning At Risk"))="Functioning At Risk"</formula>
    </cfRule>
    <cfRule type="beginsWith" dxfId="1594" priority="260" stopIfTrue="1" operator="beginsWith" text="Not Functioning">
      <formula>LEFT(A211,LEN("Not Functioning"))="Not Functioning"</formula>
    </cfRule>
    <cfRule type="containsText" dxfId="1593" priority="261" operator="containsText" text="Functioning">
      <formula>NOT(ISERROR(SEARCH("Functioning",A211)))</formula>
    </cfRule>
  </conditionalFormatting>
  <conditionalFormatting sqref="A246">
    <cfRule type="beginsWith" dxfId="1592" priority="256" stopIfTrue="1" operator="beginsWith" text="Functioning At Risk">
      <formula>LEFT(A246,LEN("Functioning At Risk"))="Functioning At Risk"</formula>
    </cfRule>
    <cfRule type="beginsWith" dxfId="1591" priority="257" stopIfTrue="1" operator="beginsWith" text="Not Functioning">
      <formula>LEFT(A246,LEN("Not Functioning"))="Not Functioning"</formula>
    </cfRule>
    <cfRule type="containsText" dxfId="1590" priority="258" operator="containsText" text="Functioning">
      <formula>NOT(ISERROR(SEARCH("Functioning",A246)))</formula>
    </cfRule>
  </conditionalFormatting>
  <conditionalFormatting sqref="A281">
    <cfRule type="beginsWith" dxfId="1589" priority="253" stopIfTrue="1" operator="beginsWith" text="Functioning At Risk">
      <formula>LEFT(A281,LEN("Functioning At Risk"))="Functioning At Risk"</formula>
    </cfRule>
    <cfRule type="beginsWith" dxfId="1588" priority="254" stopIfTrue="1" operator="beginsWith" text="Not Functioning">
      <formula>LEFT(A281,LEN("Not Functioning"))="Not Functioning"</formula>
    </cfRule>
    <cfRule type="containsText" dxfId="1587" priority="255" operator="containsText" text="Functioning">
      <formula>NOT(ISERROR(SEARCH("Functioning",A281)))</formula>
    </cfRule>
  </conditionalFormatting>
  <conditionalFormatting sqref="A316">
    <cfRule type="beginsWith" dxfId="1586" priority="250" stopIfTrue="1" operator="beginsWith" text="Functioning At Risk">
      <formula>LEFT(A316,LEN("Functioning At Risk"))="Functioning At Risk"</formula>
    </cfRule>
    <cfRule type="beginsWith" dxfId="1585" priority="251" stopIfTrue="1" operator="beginsWith" text="Not Functioning">
      <formula>LEFT(A316,LEN("Not Functioning"))="Not Functioning"</formula>
    </cfRule>
    <cfRule type="containsText" dxfId="1584" priority="252" operator="containsText" text="Functioning">
      <formula>NOT(ISERROR(SEARCH("Functioning",A316)))</formula>
    </cfRule>
  </conditionalFormatting>
  <conditionalFormatting sqref="F51">
    <cfRule type="beginsWith" dxfId="1583" priority="247" stopIfTrue="1" operator="beginsWith" text="Functioning At Risk">
      <formula>LEFT(F51,LEN("Functioning At Risk"))="Functioning At Risk"</formula>
    </cfRule>
    <cfRule type="beginsWith" dxfId="1582" priority="248" stopIfTrue="1" operator="beginsWith" text="Not Functioning">
      <formula>LEFT(F51,LEN("Not Functioning"))="Not Functioning"</formula>
    </cfRule>
    <cfRule type="containsText" dxfId="1581" priority="249" operator="containsText" text="Functioning">
      <formula>NOT(ISERROR(SEARCH("Functioning",F51)))</formula>
    </cfRule>
  </conditionalFormatting>
  <conditionalFormatting sqref="F86">
    <cfRule type="beginsWith" dxfId="1580" priority="244" stopIfTrue="1" operator="beginsWith" text="Functioning At Risk">
      <formula>LEFT(F86,LEN("Functioning At Risk"))="Functioning At Risk"</formula>
    </cfRule>
    <cfRule type="beginsWith" dxfId="1579" priority="245" stopIfTrue="1" operator="beginsWith" text="Not Functioning">
      <formula>LEFT(F86,LEN("Not Functioning"))="Not Functioning"</formula>
    </cfRule>
    <cfRule type="containsText" dxfId="1578" priority="246" operator="containsText" text="Functioning">
      <formula>NOT(ISERROR(SEARCH("Functioning",F86)))</formula>
    </cfRule>
  </conditionalFormatting>
  <conditionalFormatting sqref="F121">
    <cfRule type="beginsWith" dxfId="1577" priority="241" stopIfTrue="1" operator="beginsWith" text="Functioning At Risk">
      <formula>LEFT(F121,LEN("Functioning At Risk"))="Functioning At Risk"</formula>
    </cfRule>
    <cfRule type="beginsWith" dxfId="1576" priority="242" stopIfTrue="1" operator="beginsWith" text="Not Functioning">
      <formula>LEFT(F121,LEN("Not Functioning"))="Not Functioning"</formula>
    </cfRule>
    <cfRule type="containsText" dxfId="1575" priority="243" operator="containsText" text="Functioning">
      <formula>NOT(ISERROR(SEARCH("Functioning",F121)))</formula>
    </cfRule>
  </conditionalFormatting>
  <conditionalFormatting sqref="F156">
    <cfRule type="beginsWith" dxfId="1574" priority="238" stopIfTrue="1" operator="beginsWith" text="Functioning At Risk">
      <formula>LEFT(F156,LEN("Functioning At Risk"))="Functioning At Risk"</formula>
    </cfRule>
    <cfRule type="beginsWith" dxfId="1573" priority="239" stopIfTrue="1" operator="beginsWith" text="Not Functioning">
      <formula>LEFT(F156,LEN("Not Functioning"))="Not Functioning"</formula>
    </cfRule>
    <cfRule type="containsText" dxfId="1572" priority="240" operator="containsText" text="Functioning">
      <formula>NOT(ISERROR(SEARCH("Functioning",F156)))</formula>
    </cfRule>
  </conditionalFormatting>
  <conditionalFormatting sqref="F191">
    <cfRule type="beginsWith" dxfId="1571" priority="235" stopIfTrue="1" operator="beginsWith" text="Functioning At Risk">
      <formula>LEFT(F191,LEN("Functioning At Risk"))="Functioning At Risk"</formula>
    </cfRule>
    <cfRule type="beginsWith" dxfId="1570" priority="236" stopIfTrue="1" operator="beginsWith" text="Not Functioning">
      <formula>LEFT(F191,LEN("Not Functioning"))="Not Functioning"</formula>
    </cfRule>
    <cfRule type="containsText" dxfId="1569" priority="237" operator="containsText" text="Functioning">
      <formula>NOT(ISERROR(SEARCH("Functioning",F191)))</formula>
    </cfRule>
  </conditionalFormatting>
  <conditionalFormatting sqref="F226">
    <cfRule type="beginsWith" dxfId="1568" priority="232" stopIfTrue="1" operator="beginsWith" text="Functioning At Risk">
      <formula>LEFT(F226,LEN("Functioning At Risk"))="Functioning At Risk"</formula>
    </cfRule>
    <cfRule type="beginsWith" dxfId="1567" priority="233" stopIfTrue="1" operator="beginsWith" text="Not Functioning">
      <formula>LEFT(F226,LEN("Not Functioning"))="Not Functioning"</formula>
    </cfRule>
    <cfRule type="containsText" dxfId="1566" priority="234" operator="containsText" text="Functioning">
      <formula>NOT(ISERROR(SEARCH("Functioning",F226)))</formula>
    </cfRule>
  </conditionalFormatting>
  <conditionalFormatting sqref="F261">
    <cfRule type="beginsWith" dxfId="1565" priority="229" stopIfTrue="1" operator="beginsWith" text="Functioning At Risk">
      <formula>LEFT(F261,LEN("Functioning At Risk"))="Functioning At Risk"</formula>
    </cfRule>
    <cfRule type="beginsWith" dxfId="1564" priority="230" stopIfTrue="1" operator="beginsWith" text="Not Functioning">
      <formula>LEFT(F261,LEN("Not Functioning"))="Not Functioning"</formula>
    </cfRule>
    <cfRule type="containsText" dxfId="1563" priority="231" operator="containsText" text="Functioning">
      <formula>NOT(ISERROR(SEARCH("Functioning",F261)))</formula>
    </cfRule>
  </conditionalFormatting>
  <conditionalFormatting sqref="F296">
    <cfRule type="beginsWith" dxfId="1562" priority="226" stopIfTrue="1" operator="beginsWith" text="Functioning At Risk">
      <formula>LEFT(F296,LEN("Functioning At Risk"))="Functioning At Risk"</formula>
    </cfRule>
    <cfRule type="beginsWith" dxfId="1561" priority="227" stopIfTrue="1" operator="beginsWith" text="Not Functioning">
      <formula>LEFT(F296,LEN("Not Functioning"))="Not Functioning"</formula>
    </cfRule>
    <cfRule type="containsText" dxfId="1560" priority="228" operator="containsText" text="Functioning">
      <formula>NOT(ISERROR(SEARCH("Functioning",F296)))</formula>
    </cfRule>
  </conditionalFormatting>
  <conditionalFormatting sqref="F331">
    <cfRule type="beginsWith" dxfId="1559" priority="223" stopIfTrue="1" operator="beginsWith" text="Functioning At Risk">
      <formula>LEFT(F331,LEN("Functioning At Risk"))="Functioning At Risk"</formula>
    </cfRule>
    <cfRule type="beginsWith" dxfId="1558" priority="224" stopIfTrue="1" operator="beginsWith" text="Not Functioning">
      <formula>LEFT(F331,LEN("Not Functioning"))="Not Functioning"</formula>
    </cfRule>
    <cfRule type="containsText" dxfId="1557" priority="225" operator="containsText" text="Functioning">
      <formula>NOT(ISERROR(SEARCH("Functioning",F331)))</formula>
    </cfRule>
  </conditionalFormatting>
  <conditionalFormatting sqref="B2">
    <cfRule type="beginsWith" dxfId="1556" priority="220" stopIfTrue="1" operator="beginsWith" text="Functioning At Risk">
      <formula>LEFT(B2,LEN("Functioning At Risk"))="Functioning At Risk"</formula>
    </cfRule>
    <cfRule type="beginsWith" dxfId="1555" priority="221" stopIfTrue="1" operator="beginsWith" text="Not Functioning">
      <formula>LEFT(B2,LEN("Not Functioning"))="Not Functioning"</formula>
    </cfRule>
    <cfRule type="containsText" dxfId="1554" priority="222" operator="containsText" text="Functioning">
      <formula>NOT(ISERROR(SEARCH("Functioning",B2)))</formula>
    </cfRule>
  </conditionalFormatting>
  <conditionalFormatting sqref="K41 A41:D41">
    <cfRule type="beginsWith" dxfId="1553" priority="217" stopIfTrue="1" operator="beginsWith" text="Functioning At Risk">
      <formula>LEFT(A41,LEN("Functioning At Risk"))="Functioning At Risk"</formula>
    </cfRule>
    <cfRule type="beginsWith" dxfId="1552" priority="218" stopIfTrue="1" operator="beginsWith" text="Not Functioning">
      <formula>LEFT(A41,LEN("Not Functioning"))="Not Functioning"</formula>
    </cfRule>
    <cfRule type="containsText" dxfId="1551" priority="219" operator="containsText" text="Functioning">
      <formula>NOT(ISERROR(SEARCH("Functioning",A41)))</formula>
    </cfRule>
  </conditionalFormatting>
  <conditionalFormatting sqref="D41">
    <cfRule type="beginsWith" dxfId="1550" priority="214" stopIfTrue="1" operator="beginsWith" text="Functioning At Risk">
      <formula>LEFT(D41,LEN("Functioning At Risk"))="Functioning At Risk"</formula>
    </cfRule>
    <cfRule type="beginsWith" dxfId="1549" priority="215" stopIfTrue="1" operator="beginsWith" text="Not Functioning">
      <formula>LEFT(D41,LEN("Not Functioning"))="Not Functioning"</formula>
    </cfRule>
    <cfRule type="containsText" dxfId="1548" priority="216" operator="containsText" text="Functioning">
      <formula>NOT(ISERROR(SEARCH("Functioning",D41)))</formula>
    </cfRule>
  </conditionalFormatting>
  <conditionalFormatting sqref="H41">
    <cfRule type="beginsWith" dxfId="1547" priority="211" stopIfTrue="1" operator="beginsWith" text="Functioning At Risk">
      <formula>LEFT(H41,LEN("Functioning At Risk"))="Functioning At Risk"</formula>
    </cfRule>
    <cfRule type="beginsWith" dxfId="1546" priority="212" stopIfTrue="1" operator="beginsWith" text="Not Functioning">
      <formula>LEFT(H41,LEN("Not Functioning"))="Not Functioning"</formula>
    </cfRule>
    <cfRule type="containsText" dxfId="1545" priority="213" operator="containsText" text="Functioning">
      <formula>NOT(ISERROR(SEARCH("Functioning",H41)))</formula>
    </cfRule>
  </conditionalFormatting>
  <conditionalFormatting sqref="J41">
    <cfRule type="beginsWith" dxfId="1544" priority="208" stopIfTrue="1" operator="beginsWith" text="Functioning At Risk">
      <formula>LEFT(J41,LEN("Functioning At Risk"))="Functioning At Risk"</formula>
    </cfRule>
    <cfRule type="beginsWith" dxfId="1543" priority="209" stopIfTrue="1" operator="beginsWith" text="Not Functioning">
      <formula>LEFT(J41,LEN("Not Functioning"))="Not Functioning"</formula>
    </cfRule>
    <cfRule type="containsText" dxfId="1542" priority="210" operator="containsText" text="Functioning">
      <formula>NOT(ISERROR(SEARCH("Functioning",J41)))</formula>
    </cfRule>
  </conditionalFormatting>
  <conditionalFormatting sqref="G41">
    <cfRule type="beginsWith" dxfId="1541" priority="205" stopIfTrue="1" operator="beginsWith" text="Functioning At Risk">
      <formula>LEFT(G41,LEN("Functioning At Risk"))="Functioning At Risk"</formula>
    </cfRule>
    <cfRule type="beginsWith" dxfId="1540" priority="206" stopIfTrue="1" operator="beginsWith" text="Not Functioning">
      <formula>LEFT(G41,LEN("Not Functioning"))="Not Functioning"</formula>
    </cfRule>
    <cfRule type="containsText" dxfId="1539" priority="207" operator="containsText" text="Functioning">
      <formula>NOT(ISERROR(SEARCH("Functioning",G41)))</formula>
    </cfRule>
  </conditionalFormatting>
  <conditionalFormatting sqref="G41">
    <cfRule type="beginsWith" dxfId="1538" priority="202" stopIfTrue="1" operator="beginsWith" text="Functioning At Risk">
      <formula>LEFT(G41,LEN("Functioning At Risk"))="Functioning At Risk"</formula>
    </cfRule>
    <cfRule type="beginsWith" dxfId="1537" priority="203" stopIfTrue="1" operator="beginsWith" text="Not Functioning">
      <formula>LEFT(G41,LEN("Not Functioning"))="Not Functioning"</formula>
    </cfRule>
    <cfRule type="containsText" dxfId="1536" priority="204" operator="containsText" text="Functioning">
      <formula>NOT(ISERROR(SEARCH("Functioning",G41)))</formula>
    </cfRule>
  </conditionalFormatting>
  <conditionalFormatting sqref="F49">
    <cfRule type="beginsWith" dxfId="1535" priority="199" stopIfTrue="1" operator="beginsWith" text="Functioning At Risk">
      <formula>LEFT(F49,LEN("Functioning At Risk"))="Functioning At Risk"</formula>
    </cfRule>
    <cfRule type="beginsWith" dxfId="1534" priority="200" stopIfTrue="1" operator="beginsWith" text="Not Functioning">
      <formula>LEFT(F49,LEN("Not Functioning"))="Not Functioning"</formula>
    </cfRule>
    <cfRule type="containsText" dxfId="1533" priority="201" operator="containsText" text="Functioning">
      <formula>NOT(ISERROR(SEARCH("Functioning",F49)))</formula>
    </cfRule>
  </conditionalFormatting>
  <conditionalFormatting sqref="K76 A76:D76">
    <cfRule type="beginsWith" dxfId="1532" priority="196" stopIfTrue="1" operator="beginsWith" text="Functioning At Risk">
      <formula>LEFT(A76,LEN("Functioning At Risk"))="Functioning At Risk"</formula>
    </cfRule>
    <cfRule type="beginsWith" dxfId="1531" priority="197" stopIfTrue="1" operator="beginsWith" text="Not Functioning">
      <formula>LEFT(A76,LEN("Not Functioning"))="Not Functioning"</formula>
    </cfRule>
    <cfRule type="containsText" dxfId="1530" priority="198" operator="containsText" text="Functioning">
      <formula>NOT(ISERROR(SEARCH("Functioning",A76)))</formula>
    </cfRule>
  </conditionalFormatting>
  <conditionalFormatting sqref="D76">
    <cfRule type="beginsWith" dxfId="1529" priority="193" stopIfTrue="1" operator="beginsWith" text="Functioning At Risk">
      <formula>LEFT(D76,LEN("Functioning At Risk"))="Functioning At Risk"</formula>
    </cfRule>
    <cfRule type="beginsWith" dxfId="1528" priority="194" stopIfTrue="1" operator="beginsWith" text="Not Functioning">
      <formula>LEFT(D76,LEN("Not Functioning"))="Not Functioning"</formula>
    </cfRule>
    <cfRule type="containsText" dxfId="1527" priority="195" operator="containsText" text="Functioning">
      <formula>NOT(ISERROR(SEARCH("Functioning",D76)))</formula>
    </cfRule>
  </conditionalFormatting>
  <conditionalFormatting sqref="H76">
    <cfRule type="beginsWith" dxfId="1526" priority="190" stopIfTrue="1" operator="beginsWith" text="Functioning At Risk">
      <formula>LEFT(H76,LEN("Functioning At Risk"))="Functioning At Risk"</formula>
    </cfRule>
    <cfRule type="beginsWith" dxfId="1525" priority="191" stopIfTrue="1" operator="beginsWith" text="Not Functioning">
      <formula>LEFT(H76,LEN("Not Functioning"))="Not Functioning"</formula>
    </cfRule>
    <cfRule type="containsText" dxfId="1524" priority="192" operator="containsText" text="Functioning">
      <formula>NOT(ISERROR(SEARCH("Functioning",H76)))</formula>
    </cfRule>
  </conditionalFormatting>
  <conditionalFormatting sqref="J76">
    <cfRule type="beginsWith" dxfId="1523" priority="187" stopIfTrue="1" operator="beginsWith" text="Functioning At Risk">
      <formula>LEFT(J76,LEN("Functioning At Risk"))="Functioning At Risk"</formula>
    </cfRule>
    <cfRule type="beginsWith" dxfId="1522" priority="188" stopIfTrue="1" operator="beginsWith" text="Not Functioning">
      <formula>LEFT(J76,LEN("Not Functioning"))="Not Functioning"</formula>
    </cfRule>
    <cfRule type="containsText" dxfId="1521" priority="189" operator="containsText" text="Functioning">
      <formula>NOT(ISERROR(SEARCH("Functioning",J76)))</formula>
    </cfRule>
  </conditionalFormatting>
  <conditionalFormatting sqref="G76">
    <cfRule type="beginsWith" dxfId="1520" priority="184" stopIfTrue="1" operator="beginsWith" text="Functioning At Risk">
      <formula>LEFT(G76,LEN("Functioning At Risk"))="Functioning At Risk"</formula>
    </cfRule>
    <cfRule type="beginsWith" dxfId="1519" priority="185" stopIfTrue="1" operator="beginsWith" text="Not Functioning">
      <formula>LEFT(G76,LEN("Not Functioning"))="Not Functioning"</formula>
    </cfRule>
    <cfRule type="containsText" dxfId="1518" priority="186" operator="containsText" text="Functioning">
      <formula>NOT(ISERROR(SEARCH("Functioning",G76)))</formula>
    </cfRule>
  </conditionalFormatting>
  <conditionalFormatting sqref="G76">
    <cfRule type="beginsWith" dxfId="1517" priority="181" stopIfTrue="1" operator="beginsWith" text="Functioning At Risk">
      <formula>LEFT(G76,LEN("Functioning At Risk"))="Functioning At Risk"</formula>
    </cfRule>
    <cfRule type="beginsWith" dxfId="1516" priority="182" stopIfTrue="1" operator="beginsWith" text="Not Functioning">
      <formula>LEFT(G76,LEN("Not Functioning"))="Not Functioning"</formula>
    </cfRule>
    <cfRule type="containsText" dxfId="1515" priority="183" operator="containsText" text="Functioning">
      <formula>NOT(ISERROR(SEARCH("Functioning",G76)))</formula>
    </cfRule>
  </conditionalFormatting>
  <conditionalFormatting sqref="F84">
    <cfRule type="beginsWith" dxfId="1514" priority="178" stopIfTrue="1" operator="beginsWith" text="Functioning At Risk">
      <formula>LEFT(F84,LEN("Functioning At Risk"))="Functioning At Risk"</formula>
    </cfRule>
    <cfRule type="beginsWith" dxfId="1513" priority="179" stopIfTrue="1" operator="beginsWith" text="Not Functioning">
      <formula>LEFT(F84,LEN("Not Functioning"))="Not Functioning"</formula>
    </cfRule>
    <cfRule type="containsText" dxfId="1512" priority="180" operator="containsText" text="Functioning">
      <formula>NOT(ISERROR(SEARCH("Functioning",F84)))</formula>
    </cfRule>
  </conditionalFormatting>
  <conditionalFormatting sqref="K111 A111:D111">
    <cfRule type="beginsWith" dxfId="1511" priority="175" stopIfTrue="1" operator="beginsWith" text="Functioning At Risk">
      <formula>LEFT(A111,LEN("Functioning At Risk"))="Functioning At Risk"</formula>
    </cfRule>
    <cfRule type="beginsWith" dxfId="1510" priority="176" stopIfTrue="1" operator="beginsWith" text="Not Functioning">
      <formula>LEFT(A111,LEN("Not Functioning"))="Not Functioning"</formula>
    </cfRule>
    <cfRule type="containsText" dxfId="1509" priority="177" operator="containsText" text="Functioning">
      <formula>NOT(ISERROR(SEARCH("Functioning",A111)))</formula>
    </cfRule>
  </conditionalFormatting>
  <conditionalFormatting sqref="D111">
    <cfRule type="beginsWith" dxfId="1508" priority="172" stopIfTrue="1" operator="beginsWith" text="Functioning At Risk">
      <formula>LEFT(D111,LEN("Functioning At Risk"))="Functioning At Risk"</formula>
    </cfRule>
    <cfRule type="beginsWith" dxfId="1507" priority="173" stopIfTrue="1" operator="beginsWith" text="Not Functioning">
      <formula>LEFT(D111,LEN("Not Functioning"))="Not Functioning"</formula>
    </cfRule>
    <cfRule type="containsText" dxfId="1506" priority="174" operator="containsText" text="Functioning">
      <formula>NOT(ISERROR(SEARCH("Functioning",D111)))</formula>
    </cfRule>
  </conditionalFormatting>
  <conditionalFormatting sqref="H111">
    <cfRule type="beginsWith" dxfId="1505" priority="169" stopIfTrue="1" operator="beginsWith" text="Functioning At Risk">
      <formula>LEFT(H111,LEN("Functioning At Risk"))="Functioning At Risk"</formula>
    </cfRule>
    <cfRule type="beginsWith" dxfId="1504" priority="170" stopIfTrue="1" operator="beginsWith" text="Not Functioning">
      <formula>LEFT(H111,LEN("Not Functioning"))="Not Functioning"</formula>
    </cfRule>
    <cfRule type="containsText" dxfId="1503" priority="171" operator="containsText" text="Functioning">
      <formula>NOT(ISERROR(SEARCH("Functioning",H111)))</formula>
    </cfRule>
  </conditionalFormatting>
  <conditionalFormatting sqref="J111">
    <cfRule type="beginsWith" dxfId="1502" priority="166" stopIfTrue="1" operator="beginsWith" text="Functioning At Risk">
      <formula>LEFT(J111,LEN("Functioning At Risk"))="Functioning At Risk"</formula>
    </cfRule>
    <cfRule type="beginsWith" dxfId="1501" priority="167" stopIfTrue="1" operator="beginsWith" text="Not Functioning">
      <formula>LEFT(J111,LEN("Not Functioning"))="Not Functioning"</formula>
    </cfRule>
    <cfRule type="containsText" dxfId="1500" priority="168" operator="containsText" text="Functioning">
      <formula>NOT(ISERROR(SEARCH("Functioning",J111)))</formula>
    </cfRule>
  </conditionalFormatting>
  <conditionalFormatting sqref="G111">
    <cfRule type="beginsWith" dxfId="1499" priority="163" stopIfTrue="1" operator="beginsWith" text="Functioning At Risk">
      <formula>LEFT(G111,LEN("Functioning At Risk"))="Functioning At Risk"</formula>
    </cfRule>
    <cfRule type="beginsWith" dxfId="1498" priority="164" stopIfTrue="1" operator="beginsWith" text="Not Functioning">
      <formula>LEFT(G111,LEN("Not Functioning"))="Not Functioning"</formula>
    </cfRule>
    <cfRule type="containsText" dxfId="1497" priority="165" operator="containsText" text="Functioning">
      <formula>NOT(ISERROR(SEARCH("Functioning",G111)))</formula>
    </cfRule>
  </conditionalFormatting>
  <conditionalFormatting sqref="G111">
    <cfRule type="beginsWith" dxfId="1496" priority="160" stopIfTrue="1" operator="beginsWith" text="Functioning At Risk">
      <formula>LEFT(G111,LEN("Functioning At Risk"))="Functioning At Risk"</formula>
    </cfRule>
    <cfRule type="beginsWith" dxfId="1495" priority="161" stopIfTrue="1" operator="beginsWith" text="Not Functioning">
      <formula>LEFT(G111,LEN("Not Functioning"))="Not Functioning"</formula>
    </cfRule>
    <cfRule type="containsText" dxfId="1494" priority="162" operator="containsText" text="Functioning">
      <formula>NOT(ISERROR(SEARCH("Functioning",G111)))</formula>
    </cfRule>
  </conditionalFormatting>
  <conditionalFormatting sqref="F119">
    <cfRule type="beginsWith" dxfId="1493" priority="157" stopIfTrue="1" operator="beginsWith" text="Functioning At Risk">
      <formula>LEFT(F119,LEN("Functioning At Risk"))="Functioning At Risk"</formula>
    </cfRule>
    <cfRule type="beginsWith" dxfId="1492" priority="158" stopIfTrue="1" operator="beginsWith" text="Not Functioning">
      <formula>LEFT(F119,LEN("Not Functioning"))="Not Functioning"</formula>
    </cfRule>
    <cfRule type="containsText" dxfId="1491" priority="159" operator="containsText" text="Functioning">
      <formula>NOT(ISERROR(SEARCH("Functioning",F119)))</formula>
    </cfRule>
  </conditionalFormatting>
  <conditionalFormatting sqref="K146 A146:D146">
    <cfRule type="beginsWith" dxfId="1490" priority="154" stopIfTrue="1" operator="beginsWith" text="Functioning At Risk">
      <formula>LEFT(A146,LEN("Functioning At Risk"))="Functioning At Risk"</formula>
    </cfRule>
    <cfRule type="beginsWith" dxfId="1489" priority="155" stopIfTrue="1" operator="beginsWith" text="Not Functioning">
      <formula>LEFT(A146,LEN("Not Functioning"))="Not Functioning"</formula>
    </cfRule>
    <cfRule type="containsText" dxfId="1488" priority="156" operator="containsText" text="Functioning">
      <formula>NOT(ISERROR(SEARCH("Functioning",A146)))</formula>
    </cfRule>
  </conditionalFormatting>
  <conditionalFormatting sqref="D146">
    <cfRule type="beginsWith" dxfId="1487" priority="151" stopIfTrue="1" operator="beginsWith" text="Functioning At Risk">
      <formula>LEFT(D146,LEN("Functioning At Risk"))="Functioning At Risk"</formula>
    </cfRule>
    <cfRule type="beginsWith" dxfId="1486" priority="152" stopIfTrue="1" operator="beginsWith" text="Not Functioning">
      <formula>LEFT(D146,LEN("Not Functioning"))="Not Functioning"</formula>
    </cfRule>
    <cfRule type="containsText" dxfId="1485" priority="153" operator="containsText" text="Functioning">
      <formula>NOT(ISERROR(SEARCH("Functioning",D146)))</formula>
    </cfRule>
  </conditionalFormatting>
  <conditionalFormatting sqref="H146">
    <cfRule type="beginsWith" dxfId="1484" priority="148" stopIfTrue="1" operator="beginsWith" text="Functioning At Risk">
      <formula>LEFT(H146,LEN("Functioning At Risk"))="Functioning At Risk"</formula>
    </cfRule>
    <cfRule type="beginsWith" dxfId="1483" priority="149" stopIfTrue="1" operator="beginsWith" text="Not Functioning">
      <formula>LEFT(H146,LEN("Not Functioning"))="Not Functioning"</formula>
    </cfRule>
    <cfRule type="containsText" dxfId="1482" priority="150" operator="containsText" text="Functioning">
      <formula>NOT(ISERROR(SEARCH("Functioning",H146)))</formula>
    </cfRule>
  </conditionalFormatting>
  <conditionalFormatting sqref="J146">
    <cfRule type="beginsWith" dxfId="1481" priority="145" stopIfTrue="1" operator="beginsWith" text="Functioning At Risk">
      <formula>LEFT(J146,LEN("Functioning At Risk"))="Functioning At Risk"</formula>
    </cfRule>
    <cfRule type="beginsWith" dxfId="1480" priority="146" stopIfTrue="1" operator="beginsWith" text="Not Functioning">
      <formula>LEFT(J146,LEN("Not Functioning"))="Not Functioning"</formula>
    </cfRule>
    <cfRule type="containsText" dxfId="1479" priority="147" operator="containsText" text="Functioning">
      <formula>NOT(ISERROR(SEARCH("Functioning",J146)))</formula>
    </cfRule>
  </conditionalFormatting>
  <conditionalFormatting sqref="G146">
    <cfRule type="beginsWith" dxfId="1478" priority="142" stopIfTrue="1" operator="beginsWith" text="Functioning At Risk">
      <formula>LEFT(G146,LEN("Functioning At Risk"))="Functioning At Risk"</formula>
    </cfRule>
    <cfRule type="beginsWith" dxfId="1477" priority="143" stopIfTrue="1" operator="beginsWith" text="Not Functioning">
      <formula>LEFT(G146,LEN("Not Functioning"))="Not Functioning"</formula>
    </cfRule>
    <cfRule type="containsText" dxfId="1476" priority="144" operator="containsText" text="Functioning">
      <formula>NOT(ISERROR(SEARCH("Functioning",G146)))</formula>
    </cfRule>
  </conditionalFormatting>
  <conditionalFormatting sqref="G146">
    <cfRule type="beginsWith" dxfId="1475" priority="139" stopIfTrue="1" operator="beginsWith" text="Functioning At Risk">
      <formula>LEFT(G146,LEN("Functioning At Risk"))="Functioning At Risk"</formula>
    </cfRule>
    <cfRule type="beginsWith" dxfId="1474" priority="140" stopIfTrue="1" operator="beginsWith" text="Not Functioning">
      <formula>LEFT(G146,LEN("Not Functioning"))="Not Functioning"</formula>
    </cfRule>
    <cfRule type="containsText" dxfId="1473" priority="141" operator="containsText" text="Functioning">
      <formula>NOT(ISERROR(SEARCH("Functioning",G146)))</formula>
    </cfRule>
  </conditionalFormatting>
  <conditionalFormatting sqref="F154">
    <cfRule type="beginsWith" dxfId="1472" priority="136" stopIfTrue="1" operator="beginsWith" text="Functioning At Risk">
      <formula>LEFT(F154,LEN("Functioning At Risk"))="Functioning At Risk"</formula>
    </cfRule>
    <cfRule type="beginsWith" dxfId="1471" priority="137" stopIfTrue="1" operator="beginsWith" text="Not Functioning">
      <formula>LEFT(F154,LEN("Not Functioning"))="Not Functioning"</formula>
    </cfRule>
    <cfRule type="containsText" dxfId="1470" priority="138" operator="containsText" text="Functioning">
      <formula>NOT(ISERROR(SEARCH("Functioning",F154)))</formula>
    </cfRule>
  </conditionalFormatting>
  <conditionalFormatting sqref="K181 A181:D181">
    <cfRule type="beginsWith" dxfId="1469" priority="133" stopIfTrue="1" operator="beginsWith" text="Functioning At Risk">
      <formula>LEFT(A181,LEN("Functioning At Risk"))="Functioning At Risk"</formula>
    </cfRule>
    <cfRule type="beginsWith" dxfId="1468" priority="134" stopIfTrue="1" operator="beginsWith" text="Not Functioning">
      <formula>LEFT(A181,LEN("Not Functioning"))="Not Functioning"</formula>
    </cfRule>
    <cfRule type="containsText" dxfId="1467" priority="135" operator="containsText" text="Functioning">
      <formula>NOT(ISERROR(SEARCH("Functioning",A181)))</formula>
    </cfRule>
  </conditionalFormatting>
  <conditionalFormatting sqref="D181">
    <cfRule type="beginsWith" dxfId="1466" priority="130" stopIfTrue="1" operator="beginsWith" text="Functioning At Risk">
      <formula>LEFT(D181,LEN("Functioning At Risk"))="Functioning At Risk"</formula>
    </cfRule>
    <cfRule type="beginsWith" dxfId="1465" priority="131" stopIfTrue="1" operator="beginsWith" text="Not Functioning">
      <formula>LEFT(D181,LEN("Not Functioning"))="Not Functioning"</formula>
    </cfRule>
    <cfRule type="containsText" dxfId="1464" priority="132" operator="containsText" text="Functioning">
      <formula>NOT(ISERROR(SEARCH("Functioning",D181)))</formula>
    </cfRule>
  </conditionalFormatting>
  <conditionalFormatting sqref="H181">
    <cfRule type="beginsWith" dxfId="1463" priority="127" stopIfTrue="1" operator="beginsWith" text="Functioning At Risk">
      <formula>LEFT(H181,LEN("Functioning At Risk"))="Functioning At Risk"</formula>
    </cfRule>
    <cfRule type="beginsWith" dxfId="1462" priority="128" stopIfTrue="1" operator="beginsWith" text="Not Functioning">
      <formula>LEFT(H181,LEN("Not Functioning"))="Not Functioning"</formula>
    </cfRule>
    <cfRule type="containsText" dxfId="1461" priority="129" operator="containsText" text="Functioning">
      <formula>NOT(ISERROR(SEARCH("Functioning",H181)))</formula>
    </cfRule>
  </conditionalFormatting>
  <conditionalFormatting sqref="J181">
    <cfRule type="beginsWith" dxfId="1460" priority="124" stopIfTrue="1" operator="beginsWith" text="Functioning At Risk">
      <formula>LEFT(J181,LEN("Functioning At Risk"))="Functioning At Risk"</formula>
    </cfRule>
    <cfRule type="beginsWith" dxfId="1459" priority="125" stopIfTrue="1" operator="beginsWith" text="Not Functioning">
      <formula>LEFT(J181,LEN("Not Functioning"))="Not Functioning"</formula>
    </cfRule>
    <cfRule type="containsText" dxfId="1458" priority="126" operator="containsText" text="Functioning">
      <formula>NOT(ISERROR(SEARCH("Functioning",J181)))</formula>
    </cfRule>
  </conditionalFormatting>
  <conditionalFormatting sqref="G181">
    <cfRule type="beginsWith" dxfId="1457" priority="121" stopIfTrue="1" operator="beginsWith" text="Functioning At Risk">
      <formula>LEFT(G181,LEN("Functioning At Risk"))="Functioning At Risk"</formula>
    </cfRule>
    <cfRule type="beginsWith" dxfId="1456" priority="122" stopIfTrue="1" operator="beginsWith" text="Not Functioning">
      <formula>LEFT(G181,LEN("Not Functioning"))="Not Functioning"</formula>
    </cfRule>
    <cfRule type="containsText" dxfId="1455" priority="123" operator="containsText" text="Functioning">
      <formula>NOT(ISERROR(SEARCH("Functioning",G181)))</formula>
    </cfRule>
  </conditionalFormatting>
  <conditionalFormatting sqref="G181">
    <cfRule type="beginsWith" dxfId="1454" priority="118" stopIfTrue="1" operator="beginsWith" text="Functioning At Risk">
      <formula>LEFT(G181,LEN("Functioning At Risk"))="Functioning At Risk"</formula>
    </cfRule>
    <cfRule type="beginsWith" dxfId="1453" priority="119" stopIfTrue="1" operator="beginsWith" text="Not Functioning">
      <formula>LEFT(G181,LEN("Not Functioning"))="Not Functioning"</formula>
    </cfRule>
    <cfRule type="containsText" dxfId="1452" priority="120" operator="containsText" text="Functioning">
      <formula>NOT(ISERROR(SEARCH("Functioning",G181)))</formula>
    </cfRule>
  </conditionalFormatting>
  <conditionalFormatting sqref="F189">
    <cfRule type="beginsWith" dxfId="1451" priority="115" stopIfTrue="1" operator="beginsWith" text="Functioning At Risk">
      <formula>LEFT(F189,LEN("Functioning At Risk"))="Functioning At Risk"</formula>
    </cfRule>
    <cfRule type="beginsWith" dxfId="1450" priority="116" stopIfTrue="1" operator="beginsWith" text="Not Functioning">
      <formula>LEFT(F189,LEN("Not Functioning"))="Not Functioning"</formula>
    </cfRule>
    <cfRule type="containsText" dxfId="1449" priority="117" operator="containsText" text="Functioning">
      <formula>NOT(ISERROR(SEARCH("Functioning",F189)))</formula>
    </cfRule>
  </conditionalFormatting>
  <conditionalFormatting sqref="K216 A216:D216">
    <cfRule type="beginsWith" dxfId="1448" priority="112" stopIfTrue="1" operator="beginsWith" text="Functioning At Risk">
      <formula>LEFT(A216,LEN("Functioning At Risk"))="Functioning At Risk"</formula>
    </cfRule>
    <cfRule type="beginsWith" dxfId="1447" priority="113" stopIfTrue="1" operator="beginsWith" text="Not Functioning">
      <formula>LEFT(A216,LEN("Not Functioning"))="Not Functioning"</formula>
    </cfRule>
    <cfRule type="containsText" dxfId="1446" priority="114" operator="containsText" text="Functioning">
      <formula>NOT(ISERROR(SEARCH("Functioning",A216)))</formula>
    </cfRule>
  </conditionalFormatting>
  <conditionalFormatting sqref="D216">
    <cfRule type="beginsWith" dxfId="1445" priority="109" stopIfTrue="1" operator="beginsWith" text="Functioning At Risk">
      <formula>LEFT(D216,LEN("Functioning At Risk"))="Functioning At Risk"</formula>
    </cfRule>
    <cfRule type="beginsWith" dxfId="1444" priority="110" stopIfTrue="1" operator="beginsWith" text="Not Functioning">
      <formula>LEFT(D216,LEN("Not Functioning"))="Not Functioning"</formula>
    </cfRule>
    <cfRule type="containsText" dxfId="1443" priority="111" operator="containsText" text="Functioning">
      <formula>NOT(ISERROR(SEARCH("Functioning",D216)))</formula>
    </cfRule>
  </conditionalFormatting>
  <conditionalFormatting sqref="H216">
    <cfRule type="beginsWith" dxfId="1442" priority="106" stopIfTrue="1" operator="beginsWith" text="Functioning At Risk">
      <formula>LEFT(H216,LEN("Functioning At Risk"))="Functioning At Risk"</formula>
    </cfRule>
    <cfRule type="beginsWith" dxfId="1441" priority="107" stopIfTrue="1" operator="beginsWith" text="Not Functioning">
      <formula>LEFT(H216,LEN("Not Functioning"))="Not Functioning"</formula>
    </cfRule>
    <cfRule type="containsText" dxfId="1440" priority="108" operator="containsText" text="Functioning">
      <formula>NOT(ISERROR(SEARCH("Functioning",H216)))</formula>
    </cfRule>
  </conditionalFormatting>
  <conditionalFormatting sqref="J216">
    <cfRule type="beginsWith" dxfId="1439" priority="103" stopIfTrue="1" operator="beginsWith" text="Functioning At Risk">
      <formula>LEFT(J216,LEN("Functioning At Risk"))="Functioning At Risk"</formula>
    </cfRule>
    <cfRule type="beginsWith" dxfId="1438" priority="104" stopIfTrue="1" operator="beginsWith" text="Not Functioning">
      <formula>LEFT(J216,LEN("Not Functioning"))="Not Functioning"</formula>
    </cfRule>
    <cfRule type="containsText" dxfId="1437" priority="105" operator="containsText" text="Functioning">
      <formula>NOT(ISERROR(SEARCH("Functioning",J216)))</formula>
    </cfRule>
  </conditionalFormatting>
  <conditionalFormatting sqref="G216">
    <cfRule type="beginsWith" dxfId="1436" priority="100" stopIfTrue="1" operator="beginsWith" text="Functioning At Risk">
      <formula>LEFT(G216,LEN("Functioning At Risk"))="Functioning At Risk"</formula>
    </cfRule>
    <cfRule type="beginsWith" dxfId="1435" priority="101" stopIfTrue="1" operator="beginsWith" text="Not Functioning">
      <formula>LEFT(G216,LEN("Not Functioning"))="Not Functioning"</formula>
    </cfRule>
    <cfRule type="containsText" dxfId="1434" priority="102" operator="containsText" text="Functioning">
      <formula>NOT(ISERROR(SEARCH("Functioning",G216)))</formula>
    </cfRule>
  </conditionalFormatting>
  <conditionalFormatting sqref="G216">
    <cfRule type="beginsWith" dxfId="1433" priority="97" stopIfTrue="1" operator="beginsWith" text="Functioning At Risk">
      <formula>LEFT(G216,LEN("Functioning At Risk"))="Functioning At Risk"</formula>
    </cfRule>
    <cfRule type="beginsWith" dxfId="1432" priority="98" stopIfTrue="1" operator="beginsWith" text="Not Functioning">
      <formula>LEFT(G216,LEN("Not Functioning"))="Not Functioning"</formula>
    </cfRule>
    <cfRule type="containsText" dxfId="1431" priority="99" operator="containsText" text="Functioning">
      <formula>NOT(ISERROR(SEARCH("Functioning",G216)))</formula>
    </cfRule>
  </conditionalFormatting>
  <conditionalFormatting sqref="F224">
    <cfRule type="beginsWith" dxfId="1430" priority="94" stopIfTrue="1" operator="beginsWith" text="Functioning At Risk">
      <formula>LEFT(F224,LEN("Functioning At Risk"))="Functioning At Risk"</formula>
    </cfRule>
    <cfRule type="beginsWith" dxfId="1429" priority="95" stopIfTrue="1" operator="beginsWith" text="Not Functioning">
      <formula>LEFT(F224,LEN("Not Functioning"))="Not Functioning"</formula>
    </cfRule>
    <cfRule type="containsText" dxfId="1428" priority="96" operator="containsText" text="Functioning">
      <formula>NOT(ISERROR(SEARCH("Functioning",F224)))</formula>
    </cfRule>
  </conditionalFormatting>
  <conditionalFormatting sqref="K251 A251:D251">
    <cfRule type="beginsWith" dxfId="1427" priority="91" stopIfTrue="1" operator="beginsWith" text="Functioning At Risk">
      <formula>LEFT(A251,LEN("Functioning At Risk"))="Functioning At Risk"</formula>
    </cfRule>
    <cfRule type="beginsWith" dxfId="1426" priority="92" stopIfTrue="1" operator="beginsWith" text="Not Functioning">
      <formula>LEFT(A251,LEN("Not Functioning"))="Not Functioning"</formula>
    </cfRule>
    <cfRule type="containsText" dxfId="1425" priority="93" operator="containsText" text="Functioning">
      <formula>NOT(ISERROR(SEARCH("Functioning",A251)))</formula>
    </cfRule>
  </conditionalFormatting>
  <conditionalFormatting sqref="D251">
    <cfRule type="beginsWith" dxfId="1424" priority="88" stopIfTrue="1" operator="beginsWith" text="Functioning At Risk">
      <formula>LEFT(D251,LEN("Functioning At Risk"))="Functioning At Risk"</formula>
    </cfRule>
    <cfRule type="beginsWith" dxfId="1423" priority="89" stopIfTrue="1" operator="beginsWith" text="Not Functioning">
      <formula>LEFT(D251,LEN("Not Functioning"))="Not Functioning"</formula>
    </cfRule>
    <cfRule type="containsText" dxfId="1422" priority="90" operator="containsText" text="Functioning">
      <formula>NOT(ISERROR(SEARCH("Functioning",D251)))</formula>
    </cfRule>
  </conditionalFormatting>
  <conditionalFormatting sqref="H251">
    <cfRule type="beginsWith" dxfId="1421" priority="85" stopIfTrue="1" operator="beginsWith" text="Functioning At Risk">
      <formula>LEFT(H251,LEN("Functioning At Risk"))="Functioning At Risk"</formula>
    </cfRule>
    <cfRule type="beginsWith" dxfId="1420" priority="86" stopIfTrue="1" operator="beginsWith" text="Not Functioning">
      <formula>LEFT(H251,LEN("Not Functioning"))="Not Functioning"</formula>
    </cfRule>
    <cfRule type="containsText" dxfId="1419" priority="87" operator="containsText" text="Functioning">
      <formula>NOT(ISERROR(SEARCH("Functioning",H251)))</formula>
    </cfRule>
  </conditionalFormatting>
  <conditionalFormatting sqref="J251">
    <cfRule type="beginsWith" dxfId="1418" priority="82" stopIfTrue="1" operator="beginsWith" text="Functioning At Risk">
      <formula>LEFT(J251,LEN("Functioning At Risk"))="Functioning At Risk"</formula>
    </cfRule>
    <cfRule type="beginsWith" dxfId="1417" priority="83" stopIfTrue="1" operator="beginsWith" text="Not Functioning">
      <formula>LEFT(J251,LEN("Not Functioning"))="Not Functioning"</formula>
    </cfRule>
    <cfRule type="containsText" dxfId="1416" priority="84" operator="containsText" text="Functioning">
      <formula>NOT(ISERROR(SEARCH("Functioning",J251)))</formula>
    </cfRule>
  </conditionalFormatting>
  <conditionalFormatting sqref="G251">
    <cfRule type="beginsWith" dxfId="1415" priority="79" stopIfTrue="1" operator="beginsWith" text="Functioning At Risk">
      <formula>LEFT(G251,LEN("Functioning At Risk"))="Functioning At Risk"</formula>
    </cfRule>
    <cfRule type="beginsWith" dxfId="1414" priority="80" stopIfTrue="1" operator="beginsWith" text="Not Functioning">
      <formula>LEFT(G251,LEN("Not Functioning"))="Not Functioning"</formula>
    </cfRule>
    <cfRule type="containsText" dxfId="1413" priority="81" operator="containsText" text="Functioning">
      <formula>NOT(ISERROR(SEARCH("Functioning",G251)))</formula>
    </cfRule>
  </conditionalFormatting>
  <conditionalFormatting sqref="G251">
    <cfRule type="beginsWith" dxfId="1412" priority="76" stopIfTrue="1" operator="beginsWith" text="Functioning At Risk">
      <formula>LEFT(G251,LEN("Functioning At Risk"))="Functioning At Risk"</formula>
    </cfRule>
    <cfRule type="beginsWith" dxfId="1411" priority="77" stopIfTrue="1" operator="beginsWith" text="Not Functioning">
      <formula>LEFT(G251,LEN("Not Functioning"))="Not Functioning"</formula>
    </cfRule>
    <cfRule type="containsText" dxfId="1410" priority="78" operator="containsText" text="Functioning">
      <formula>NOT(ISERROR(SEARCH("Functioning",G251)))</formula>
    </cfRule>
  </conditionalFormatting>
  <conditionalFormatting sqref="F259">
    <cfRule type="beginsWith" dxfId="1409" priority="73" stopIfTrue="1" operator="beginsWith" text="Functioning At Risk">
      <formula>LEFT(F259,LEN("Functioning At Risk"))="Functioning At Risk"</formula>
    </cfRule>
    <cfRule type="beginsWith" dxfId="1408" priority="74" stopIfTrue="1" operator="beginsWith" text="Not Functioning">
      <formula>LEFT(F259,LEN("Not Functioning"))="Not Functioning"</formula>
    </cfRule>
    <cfRule type="containsText" dxfId="1407" priority="75" operator="containsText" text="Functioning">
      <formula>NOT(ISERROR(SEARCH("Functioning",F259)))</formula>
    </cfRule>
  </conditionalFormatting>
  <conditionalFormatting sqref="K286 A286:D286">
    <cfRule type="beginsWith" dxfId="1406" priority="70" stopIfTrue="1" operator="beginsWith" text="Functioning At Risk">
      <formula>LEFT(A286,LEN("Functioning At Risk"))="Functioning At Risk"</formula>
    </cfRule>
    <cfRule type="beginsWith" dxfId="1405" priority="71" stopIfTrue="1" operator="beginsWith" text="Not Functioning">
      <formula>LEFT(A286,LEN("Not Functioning"))="Not Functioning"</formula>
    </cfRule>
    <cfRule type="containsText" dxfId="1404" priority="72" operator="containsText" text="Functioning">
      <formula>NOT(ISERROR(SEARCH("Functioning",A286)))</formula>
    </cfRule>
  </conditionalFormatting>
  <conditionalFormatting sqref="D286">
    <cfRule type="beginsWith" dxfId="1403" priority="67" stopIfTrue="1" operator="beginsWith" text="Functioning At Risk">
      <formula>LEFT(D286,LEN("Functioning At Risk"))="Functioning At Risk"</formula>
    </cfRule>
    <cfRule type="beginsWith" dxfId="1402" priority="68" stopIfTrue="1" operator="beginsWith" text="Not Functioning">
      <formula>LEFT(D286,LEN("Not Functioning"))="Not Functioning"</formula>
    </cfRule>
    <cfRule type="containsText" dxfId="1401" priority="69" operator="containsText" text="Functioning">
      <formula>NOT(ISERROR(SEARCH("Functioning",D286)))</formula>
    </cfRule>
  </conditionalFormatting>
  <conditionalFormatting sqref="H286">
    <cfRule type="beginsWith" dxfId="1400" priority="64" stopIfTrue="1" operator="beginsWith" text="Functioning At Risk">
      <formula>LEFT(H286,LEN("Functioning At Risk"))="Functioning At Risk"</formula>
    </cfRule>
    <cfRule type="beginsWith" dxfId="1399" priority="65" stopIfTrue="1" operator="beginsWith" text="Not Functioning">
      <formula>LEFT(H286,LEN("Not Functioning"))="Not Functioning"</formula>
    </cfRule>
    <cfRule type="containsText" dxfId="1398" priority="66" operator="containsText" text="Functioning">
      <formula>NOT(ISERROR(SEARCH("Functioning",H286)))</formula>
    </cfRule>
  </conditionalFormatting>
  <conditionalFormatting sqref="J286">
    <cfRule type="beginsWith" dxfId="1397" priority="61" stopIfTrue="1" operator="beginsWith" text="Functioning At Risk">
      <formula>LEFT(J286,LEN("Functioning At Risk"))="Functioning At Risk"</formula>
    </cfRule>
    <cfRule type="beginsWith" dxfId="1396" priority="62" stopIfTrue="1" operator="beginsWith" text="Not Functioning">
      <formula>LEFT(J286,LEN("Not Functioning"))="Not Functioning"</formula>
    </cfRule>
    <cfRule type="containsText" dxfId="1395" priority="63" operator="containsText" text="Functioning">
      <formula>NOT(ISERROR(SEARCH("Functioning",J286)))</formula>
    </cfRule>
  </conditionalFormatting>
  <conditionalFormatting sqref="G286">
    <cfRule type="beginsWith" dxfId="1394" priority="58" stopIfTrue="1" operator="beginsWith" text="Functioning At Risk">
      <formula>LEFT(G286,LEN("Functioning At Risk"))="Functioning At Risk"</formula>
    </cfRule>
    <cfRule type="beginsWith" dxfId="1393" priority="59" stopIfTrue="1" operator="beginsWith" text="Not Functioning">
      <formula>LEFT(G286,LEN("Not Functioning"))="Not Functioning"</formula>
    </cfRule>
    <cfRule type="containsText" dxfId="1392" priority="60" operator="containsText" text="Functioning">
      <formula>NOT(ISERROR(SEARCH("Functioning",G286)))</formula>
    </cfRule>
  </conditionalFormatting>
  <conditionalFormatting sqref="G286">
    <cfRule type="beginsWith" dxfId="1391" priority="55" stopIfTrue="1" operator="beginsWith" text="Functioning At Risk">
      <formula>LEFT(G286,LEN("Functioning At Risk"))="Functioning At Risk"</formula>
    </cfRule>
    <cfRule type="beginsWith" dxfId="1390" priority="56" stopIfTrue="1" operator="beginsWith" text="Not Functioning">
      <formula>LEFT(G286,LEN("Not Functioning"))="Not Functioning"</formula>
    </cfRule>
    <cfRule type="containsText" dxfId="1389" priority="57" operator="containsText" text="Functioning">
      <formula>NOT(ISERROR(SEARCH("Functioning",G286)))</formula>
    </cfRule>
  </conditionalFormatting>
  <conditionalFormatting sqref="F294">
    <cfRule type="beginsWith" dxfId="1388" priority="52" stopIfTrue="1" operator="beginsWith" text="Functioning At Risk">
      <formula>LEFT(F294,LEN("Functioning At Risk"))="Functioning At Risk"</formula>
    </cfRule>
    <cfRule type="beginsWith" dxfId="1387" priority="53" stopIfTrue="1" operator="beginsWith" text="Not Functioning">
      <formula>LEFT(F294,LEN("Not Functioning"))="Not Functioning"</formula>
    </cfRule>
    <cfRule type="containsText" dxfId="1386" priority="54" operator="containsText" text="Functioning">
      <formula>NOT(ISERROR(SEARCH("Functioning",F294)))</formula>
    </cfRule>
  </conditionalFormatting>
  <conditionalFormatting sqref="K321 A321:D321">
    <cfRule type="beginsWith" dxfId="1385" priority="49" stopIfTrue="1" operator="beginsWith" text="Functioning At Risk">
      <formula>LEFT(A321,LEN("Functioning At Risk"))="Functioning At Risk"</formula>
    </cfRule>
    <cfRule type="beginsWith" dxfId="1384" priority="50" stopIfTrue="1" operator="beginsWith" text="Not Functioning">
      <formula>LEFT(A321,LEN("Not Functioning"))="Not Functioning"</formula>
    </cfRule>
    <cfRule type="containsText" dxfId="1383" priority="51" operator="containsText" text="Functioning">
      <formula>NOT(ISERROR(SEARCH("Functioning",A321)))</formula>
    </cfRule>
  </conditionalFormatting>
  <conditionalFormatting sqref="D321">
    <cfRule type="beginsWith" dxfId="1382" priority="46" stopIfTrue="1" operator="beginsWith" text="Functioning At Risk">
      <formula>LEFT(D321,LEN("Functioning At Risk"))="Functioning At Risk"</formula>
    </cfRule>
    <cfRule type="beginsWith" dxfId="1381" priority="47" stopIfTrue="1" operator="beginsWith" text="Not Functioning">
      <formula>LEFT(D321,LEN("Not Functioning"))="Not Functioning"</formula>
    </cfRule>
    <cfRule type="containsText" dxfId="1380" priority="48" operator="containsText" text="Functioning">
      <formula>NOT(ISERROR(SEARCH("Functioning",D321)))</formula>
    </cfRule>
  </conditionalFormatting>
  <conditionalFormatting sqref="H321">
    <cfRule type="beginsWith" dxfId="1379" priority="43" stopIfTrue="1" operator="beginsWith" text="Functioning At Risk">
      <formula>LEFT(H321,LEN("Functioning At Risk"))="Functioning At Risk"</formula>
    </cfRule>
    <cfRule type="beginsWith" dxfId="1378" priority="44" stopIfTrue="1" operator="beginsWith" text="Not Functioning">
      <formula>LEFT(H321,LEN("Not Functioning"))="Not Functioning"</formula>
    </cfRule>
    <cfRule type="containsText" dxfId="1377" priority="45" operator="containsText" text="Functioning">
      <formula>NOT(ISERROR(SEARCH("Functioning",H321)))</formula>
    </cfRule>
  </conditionalFormatting>
  <conditionalFormatting sqref="J321">
    <cfRule type="beginsWith" dxfId="1376" priority="40" stopIfTrue="1" operator="beginsWith" text="Functioning At Risk">
      <formula>LEFT(J321,LEN("Functioning At Risk"))="Functioning At Risk"</formula>
    </cfRule>
    <cfRule type="beginsWith" dxfId="1375" priority="41" stopIfTrue="1" operator="beginsWith" text="Not Functioning">
      <formula>LEFT(J321,LEN("Not Functioning"))="Not Functioning"</formula>
    </cfRule>
    <cfRule type="containsText" dxfId="1374" priority="42" operator="containsText" text="Functioning">
      <formula>NOT(ISERROR(SEARCH("Functioning",J321)))</formula>
    </cfRule>
  </conditionalFormatting>
  <conditionalFormatting sqref="G321">
    <cfRule type="beginsWith" dxfId="1373" priority="37" stopIfTrue="1" operator="beginsWith" text="Functioning At Risk">
      <formula>LEFT(G321,LEN("Functioning At Risk"))="Functioning At Risk"</formula>
    </cfRule>
    <cfRule type="beginsWith" dxfId="1372" priority="38" stopIfTrue="1" operator="beginsWith" text="Not Functioning">
      <formula>LEFT(G321,LEN("Not Functioning"))="Not Functioning"</formula>
    </cfRule>
    <cfRule type="containsText" dxfId="1371" priority="39" operator="containsText" text="Functioning">
      <formula>NOT(ISERROR(SEARCH("Functioning",G321)))</formula>
    </cfRule>
  </conditionalFormatting>
  <conditionalFormatting sqref="G321">
    <cfRule type="beginsWith" dxfId="1370" priority="34" stopIfTrue="1" operator="beginsWith" text="Functioning At Risk">
      <formula>LEFT(G321,LEN("Functioning At Risk"))="Functioning At Risk"</formula>
    </cfRule>
    <cfRule type="beginsWith" dxfId="1369" priority="35" stopIfTrue="1" operator="beginsWith" text="Not Functioning">
      <formula>LEFT(G321,LEN("Not Functioning"))="Not Functioning"</formula>
    </cfRule>
    <cfRule type="containsText" dxfId="1368" priority="36" operator="containsText" text="Functioning">
      <formula>NOT(ISERROR(SEARCH("Functioning",G321)))</formula>
    </cfRule>
  </conditionalFormatting>
  <conditionalFormatting sqref="F329">
    <cfRule type="beginsWith" dxfId="1367" priority="31" stopIfTrue="1" operator="beginsWith" text="Functioning At Risk">
      <formula>LEFT(F329,LEN("Functioning At Risk"))="Functioning At Risk"</formula>
    </cfRule>
    <cfRule type="beginsWith" dxfId="1366" priority="32" stopIfTrue="1" operator="beginsWith" text="Not Functioning">
      <formula>LEFT(F329,LEN("Not Functioning"))="Not Functioning"</formula>
    </cfRule>
    <cfRule type="containsText" dxfId="1365" priority="33" operator="containsText" text="Functioning">
      <formula>NOT(ISERROR(SEARCH("Functioning",F329)))</formula>
    </cfRule>
  </conditionalFormatting>
  <conditionalFormatting sqref="F297">
    <cfRule type="beginsWith" dxfId="1364" priority="25" stopIfTrue="1" operator="beginsWith" text="Functioning At Risk">
      <formula>LEFT(F297,LEN("Functioning At Risk"))="Functioning At Risk"</formula>
    </cfRule>
    <cfRule type="beginsWith" dxfId="1363" priority="26" stopIfTrue="1" operator="beginsWith" text="Not Functioning">
      <formula>LEFT(F297,LEN("Not Functioning"))="Not Functioning"</formula>
    </cfRule>
    <cfRule type="containsText" dxfId="1362" priority="27" operator="containsText" text="Functioning">
      <formula>NOT(ISERROR(SEARCH("Functioning",F297)))</formula>
    </cfRule>
  </conditionalFormatting>
  <conditionalFormatting sqref="F262">
    <cfRule type="beginsWith" dxfId="1361" priority="22" stopIfTrue="1" operator="beginsWith" text="Functioning At Risk">
      <formula>LEFT(F262,LEN("Functioning At Risk"))="Functioning At Risk"</formula>
    </cfRule>
    <cfRule type="beginsWith" dxfId="1360" priority="23" stopIfTrue="1" operator="beginsWith" text="Not Functioning">
      <formula>LEFT(F262,LEN("Not Functioning"))="Not Functioning"</formula>
    </cfRule>
    <cfRule type="containsText" dxfId="1359" priority="24" operator="containsText" text="Functioning">
      <formula>NOT(ISERROR(SEARCH("Functioning",F262)))</formula>
    </cfRule>
  </conditionalFormatting>
  <conditionalFormatting sqref="F227">
    <cfRule type="beginsWith" dxfId="1358" priority="19" stopIfTrue="1" operator="beginsWith" text="Functioning At Risk">
      <formula>LEFT(F227,LEN("Functioning At Risk"))="Functioning At Risk"</formula>
    </cfRule>
    <cfRule type="beginsWith" dxfId="1357" priority="20" stopIfTrue="1" operator="beginsWith" text="Not Functioning">
      <formula>LEFT(F227,LEN("Not Functioning"))="Not Functioning"</formula>
    </cfRule>
    <cfRule type="containsText" dxfId="1356" priority="21" operator="containsText" text="Functioning">
      <formula>NOT(ISERROR(SEARCH("Functioning",F227)))</formula>
    </cfRule>
  </conditionalFormatting>
  <conditionalFormatting sqref="F192">
    <cfRule type="beginsWith" dxfId="1355" priority="16" stopIfTrue="1" operator="beginsWith" text="Functioning At Risk">
      <formula>LEFT(F192,LEN("Functioning At Risk"))="Functioning At Risk"</formula>
    </cfRule>
    <cfRule type="beginsWith" dxfId="1354" priority="17" stopIfTrue="1" operator="beginsWith" text="Not Functioning">
      <formula>LEFT(F192,LEN("Not Functioning"))="Not Functioning"</formula>
    </cfRule>
    <cfRule type="containsText" dxfId="1353" priority="18" operator="containsText" text="Functioning">
      <formula>NOT(ISERROR(SEARCH("Functioning",F192)))</formula>
    </cfRule>
  </conditionalFormatting>
  <conditionalFormatting sqref="F157">
    <cfRule type="beginsWith" dxfId="1352" priority="13" stopIfTrue="1" operator="beginsWith" text="Functioning At Risk">
      <formula>LEFT(F157,LEN("Functioning At Risk"))="Functioning At Risk"</formula>
    </cfRule>
    <cfRule type="beginsWith" dxfId="1351" priority="14" stopIfTrue="1" operator="beginsWith" text="Not Functioning">
      <formula>LEFT(F157,LEN("Not Functioning"))="Not Functioning"</formula>
    </cfRule>
    <cfRule type="containsText" dxfId="1350" priority="15" operator="containsText" text="Functioning">
      <formula>NOT(ISERROR(SEARCH("Functioning",F157)))</formula>
    </cfRule>
  </conditionalFormatting>
  <conditionalFormatting sqref="F122">
    <cfRule type="beginsWith" dxfId="1349" priority="10" stopIfTrue="1" operator="beginsWith" text="Functioning At Risk">
      <formula>LEFT(F122,LEN("Functioning At Risk"))="Functioning At Risk"</formula>
    </cfRule>
    <cfRule type="beginsWith" dxfId="1348" priority="11" stopIfTrue="1" operator="beginsWith" text="Not Functioning">
      <formula>LEFT(F122,LEN("Not Functioning"))="Not Functioning"</formula>
    </cfRule>
    <cfRule type="containsText" dxfId="1347" priority="12" operator="containsText" text="Functioning">
      <formula>NOT(ISERROR(SEARCH("Functioning",F122)))</formula>
    </cfRule>
  </conditionalFormatting>
  <conditionalFormatting sqref="F87">
    <cfRule type="beginsWith" dxfId="1346" priority="7" stopIfTrue="1" operator="beginsWith" text="Functioning At Risk">
      <formula>LEFT(F87,LEN("Functioning At Risk"))="Functioning At Risk"</formula>
    </cfRule>
    <cfRule type="beginsWith" dxfId="1345" priority="8" stopIfTrue="1" operator="beginsWith" text="Not Functioning">
      <formula>LEFT(F87,LEN("Not Functioning"))="Not Functioning"</formula>
    </cfRule>
    <cfRule type="containsText" dxfId="1344" priority="9" operator="containsText" text="Functioning">
      <formula>NOT(ISERROR(SEARCH("Functioning",F87)))</formula>
    </cfRule>
  </conditionalFormatting>
  <conditionalFormatting sqref="F52">
    <cfRule type="beginsWith" dxfId="1343" priority="4" stopIfTrue="1" operator="beginsWith" text="Functioning At Risk">
      <formula>LEFT(F52,LEN("Functioning At Risk"))="Functioning At Risk"</formula>
    </cfRule>
    <cfRule type="beginsWith" dxfId="1342" priority="5" stopIfTrue="1" operator="beginsWith" text="Not Functioning">
      <formula>LEFT(F52,LEN("Not Functioning"))="Not Functioning"</formula>
    </cfRule>
    <cfRule type="containsText" dxfId="1341" priority="6" operator="containsText" text="Functioning">
      <formula>NOT(ISERROR(SEARCH("Functioning",F52)))</formula>
    </cfRule>
  </conditionalFormatting>
  <conditionalFormatting sqref="F17">
    <cfRule type="beginsWith" dxfId="1340" priority="1" stopIfTrue="1" operator="beginsWith" text="Functioning At Risk">
      <formula>LEFT(F17,LEN("Functioning At Risk"))="Functioning At Risk"</formula>
    </cfRule>
    <cfRule type="beginsWith" dxfId="1339" priority="2" stopIfTrue="1" operator="beginsWith" text="Not Functioning">
      <formula>LEFT(F17,LEN("Not Functioning"))="Not Functioning"</formula>
    </cfRule>
    <cfRule type="containsText" dxfId="1338" priority="3" operator="containsText" text="Functioning">
      <formula>NOT(ISERROR(SEARCH("Functioning",F17)))</formula>
    </cfRule>
  </conditionalFormatting>
  <dataValidations xWindow="656" yWindow="505" count="6">
    <dataValidation allowBlank="1" showErrorMessage="1" sqref="E20 E55 E300 E90 E125 E160 E195 E230 E265 E335" xr:uid="{00000000-0002-0000-0200-000000000000}"/>
    <dataValidation allowBlank="1" showErrorMessage="1" prompt="Select catchment conditon level from the completed catchment assessment form. " sqref="E255 E185 E220 E12 E45 E290 E80 E115 E150 E10 E47 E292 E82 E117 E152 E187 E222 E257 E325 E327" xr:uid="{00000000-0002-0000-0200-000004000000}"/>
    <dataValidation type="decimal" allowBlank="1" showInputMessage="1" showErrorMessage="1" sqref="E60:E61 E25:E26 E305:E306 E95:E96 E130:E131 E165:E166 E200:E201 E235:E236 E270:E271 E340:E341" xr:uid="{00000000-0002-0000-0200-000007000000}">
      <formula1>0</formula1>
      <formula2>5280</formula2>
    </dataValidation>
    <dataValidation type="list" allowBlank="1" showErrorMessage="1" sqref="B3:B4 B213:B214 B248:B249 B283:B284 B38:B39 B73:B74 B108:B109 B143:B144 B178:B179 B318:B319" xr:uid="{00000000-0002-0000-0200-00000A000000}">
      <formula1>StreamType</formula1>
    </dataValidation>
    <dataValidation type="decimal" allowBlank="1" showErrorMessage="1" prompt="The user should input a value for either basal area or density, not both. " sqref="E27:E28 E62:E63 E307:E308 E97:E98 E132:E133 E167:E168 E202:E203 E237:E238 E272:E273 E342:E343" xr:uid="{00000000-0002-0000-0200-00000B000000}">
      <formula1>0</formula1>
      <formula2>5280</formula2>
    </dataValidation>
    <dataValidation allowBlank="1" showErrorMessage="1" prompt="This measurement method should be used in combination with either Erosion Rate or Dominant BEHI/NBS." sqref="E263:E264 E18:E19 E53:E54 E298:E299 E88:E89 E123:E124 E158:E159 E193:E194 E228:E229 E333:E334" xr:uid="{00000000-0002-0000-0200-00000D000000}"/>
  </dataValidations>
  <pageMargins left="0.25" right="0.25" top="0.75" bottom="0.75" header="0.3" footer="0.3"/>
  <pageSetup paperSize="3" scale="64"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xWindow="656" yWindow="505" count="10">
        <x14:dataValidation type="list" allowBlank="1" showInputMessage="1" showErrorMessage="1" xr:uid="{00000000-0002-0000-0200-000013000000}">
          <x14:formula1>
            <xm:f>'Pull Down Notes'!$B$63:$B$66</xm:f>
          </x14:formula1>
          <xm:sqref>G213 G283 G248 G178 G143 G108 G73 G38 G3 G318</xm:sqref>
        </x14:dataValidation>
        <x14:dataValidation type="list" allowBlank="1" showErrorMessage="1" xr:uid="{36C0FCB1-9658-4873-9DF8-8424C1498446}">
          <x14:formula1>
            <xm:f>'Pull Down Notes'!$B$59:$B$61</xm:f>
          </x14:formula1>
          <xm:sqref>B5:B6 G4:G6 G39:G41 B320:B321 G74:G76 B40:B41 G109:G111 B75:B76 G144:G146 B110:B111 G179:G181 B145:B146 G214:G216 B180:B181 G249:G251 B215:B216 G284:G286 B250:B251 B285:B286 G319:G321</xm:sqref>
        </x14:dataValidation>
        <x14:dataValidation type="list" allowBlank="1" showErrorMessage="1" xr:uid="{00126CA6-22B2-44A7-86A1-D59799DD6C41}">
          <x14:formula1>
            <xm:f>'Pull Down Notes'!$B$75:$B$78</xm:f>
          </x14:formula1>
          <xm:sqref>D3 D38 D73 D108 D143 D178 D213 D248 D283 D318</xm:sqref>
        </x14:dataValidation>
        <x14:dataValidation type="list" allowBlank="1" showErrorMessage="1" xr:uid="{BE6B03BC-516C-4A7D-82A5-86E140F73E99}">
          <x14:formula1>
            <xm:f>'Pull Down Notes'!$B$68:$B$73</xm:f>
          </x14:formula1>
          <xm:sqref>D2 D37 D72 D107 D142 D177 D212 D247 D282 D317</xm:sqref>
        </x14:dataValidation>
        <x14:dataValidation type="list" allowBlank="1" showInputMessage="1" showErrorMessage="1" xr:uid="{0E07A362-E17B-4AA4-A0A4-FAD673CDB3BD}">
          <x14:formula1>
            <xm:f>'Pull Down Notes'!$B$13:$B$19</xm:f>
          </x14:formula1>
          <xm:sqref>D4 D39 D74 D109 D144 D179 D214 D249 D284 D319</xm:sqref>
        </x14:dataValidation>
        <x14:dataValidation type="list" allowBlank="1" showErrorMessage="1" xr:uid="{EBCC0E39-6317-419B-B993-8707DB8EC0B2}">
          <x14:formula1>
            <xm:f>'Pull Down Notes'!$B$80:$B$89</xm:f>
          </x14:formula1>
          <xm:sqref>D5:D6 D285:D286 D40:D41 D75:D76 D110:D111 D145:D146 D180:D181 D215:D216 D250:D251 D320:D321</xm:sqref>
        </x14:dataValidation>
        <x14:dataValidation type="list" allowBlank="1" showInputMessage="1" showErrorMessage="1" xr:uid="{8DF76F20-64AB-40C0-B7E1-455480988C3A}">
          <x14:formula1>
            <xm:f>'Pull Down Notes'!$B$81:$B$89</xm:f>
          </x14:formula1>
          <xm:sqref>D5:D6 D285:D286 D40:D41 D75:D76 D110:D111 D145:D146 D180:D181 D215:D216 D250:D251 D320:D321</xm:sqref>
        </x14:dataValidation>
        <x14:dataValidation type="list" allowBlank="1" showInputMessage="1" showErrorMessage="1" xr:uid="{EA862206-D354-4884-85C7-BE278113DF85}">
          <x14:formula1>
            <xm:f>'Pull Down Notes'!$B$91:$B$100</xm:f>
          </x14:formula1>
          <xm:sqref>G2 G37 G72 G107 G142 G177 G212 G247 G282 G317</xm:sqref>
        </x14:dataValidation>
        <x14:dataValidation type="list" allowBlank="1" showInputMessage="1" showErrorMessage="1" xr:uid="{5A06F263-DAB6-4EE1-B4B0-C3D5E9608D82}">
          <x14:formula1>
            <xm:f>'Pull Down Notes'!$B$59:$B$61</xm:f>
          </x14:formula1>
          <xm:sqref>G4:G6 G284:G286 G39:G41 G74:G76 G109:G111 G144:G146 G179:G181 G214:G216 G249:G251 G319:G321</xm:sqref>
        </x14:dataValidation>
        <x14:dataValidation type="list" allowBlank="1" showErrorMessage="1" prompt="Select the dominant BEHI/NBS.  _x000a_If erosion rate was measured select blank. The user should only input a value for either BEHI/NBS or Erosion Rate, not both. " xr:uid="{CE89E87A-A97B-4897-B8C1-C82E59A640C8}">
          <x14:formula1>
            <xm:f>'Pull Down Notes'!$B$22:$B$57</xm:f>
          </x14:formula1>
          <xm:sqref>E17 E52 E297 E87 E122 E157 E192 E227 E262 E332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8083-1B3C-40D4-9C6C-B5A17C0AC001}">
  <dimension ref="A1:N349"/>
  <sheetViews>
    <sheetView workbookViewId="0">
      <selection sqref="A1:J1"/>
    </sheetView>
  </sheetViews>
  <sheetFormatPr defaultRowHeight="15" x14ac:dyDescent="0.25"/>
  <cols>
    <col min="1" max="2" width="30.85546875" style="5" customWidth="1"/>
    <col min="3" max="3" width="28" style="5" customWidth="1"/>
    <col min="4" max="4" width="34.42578125" style="5" bestFit="1" customWidth="1"/>
    <col min="5" max="5" width="14.42578125" style="5" customWidth="1"/>
    <col min="6" max="6" width="14.7109375" style="5" customWidth="1"/>
    <col min="7" max="7" width="18.85546875" style="5" customWidth="1"/>
    <col min="8" max="8" width="12.7109375" style="5" customWidth="1"/>
    <col min="9" max="9" width="17.28515625" style="96" customWidth="1"/>
    <col min="10" max="10" width="16.140625" style="5" customWidth="1"/>
    <col min="11" max="11" width="18.5703125" style="5" customWidth="1"/>
    <col min="12" max="12" width="13.7109375" style="5" customWidth="1"/>
    <col min="13" max="16384" width="9.140625" style="5"/>
  </cols>
  <sheetData>
    <row r="1" spans="1:14" ht="21" customHeight="1" x14ac:dyDescent="0.25">
      <c r="A1" s="420" t="s">
        <v>293</v>
      </c>
      <c r="B1" s="421"/>
      <c r="C1" s="421"/>
      <c r="D1" s="421"/>
      <c r="E1" s="421"/>
      <c r="F1" s="421"/>
      <c r="G1" s="421"/>
      <c r="H1" s="421"/>
      <c r="I1" s="421"/>
      <c r="J1" s="422"/>
    </row>
    <row r="2" spans="1:14" ht="16.149999999999999" customHeight="1" x14ac:dyDescent="0.25">
      <c r="A2" s="103" t="s">
        <v>68</v>
      </c>
      <c r="B2" s="95"/>
      <c r="C2" s="103" t="s">
        <v>192</v>
      </c>
      <c r="D2" s="48"/>
      <c r="E2" s="143" t="s">
        <v>223</v>
      </c>
      <c r="F2" s="144"/>
      <c r="G2" s="48"/>
      <c r="H2" s="423" t="s">
        <v>136</v>
      </c>
      <c r="I2" s="424"/>
      <c r="J2" s="95"/>
    </row>
    <row r="3" spans="1:14" ht="16.149999999999999" customHeight="1" x14ac:dyDescent="0.25">
      <c r="A3" s="103" t="s">
        <v>69</v>
      </c>
      <c r="B3" s="48"/>
      <c r="C3" s="103" t="s">
        <v>202</v>
      </c>
      <c r="D3" s="48"/>
      <c r="E3" s="469" t="s">
        <v>92</v>
      </c>
      <c r="F3" s="469"/>
      <c r="G3" s="48"/>
      <c r="H3" s="423" t="s">
        <v>137</v>
      </c>
      <c r="I3" s="424"/>
      <c r="J3" s="95"/>
    </row>
    <row r="4" spans="1:14" ht="16.149999999999999" customHeight="1" x14ac:dyDescent="0.35">
      <c r="A4" s="103" t="s">
        <v>135</v>
      </c>
      <c r="B4" s="48"/>
      <c r="C4" s="103" t="s">
        <v>203</v>
      </c>
      <c r="D4" s="48" t="s">
        <v>19</v>
      </c>
      <c r="E4" s="469" t="s">
        <v>264</v>
      </c>
      <c r="F4" s="469"/>
      <c r="G4" s="48"/>
      <c r="H4" s="423" t="s">
        <v>138</v>
      </c>
      <c r="I4" s="424"/>
      <c r="J4" s="95"/>
      <c r="K4" s="38"/>
    </row>
    <row r="5" spans="1:14" ht="16.149999999999999" customHeight="1" x14ac:dyDescent="0.25">
      <c r="A5" s="100" t="s">
        <v>258</v>
      </c>
      <c r="B5" s="48"/>
      <c r="C5" s="103" t="s">
        <v>204</v>
      </c>
      <c r="D5" s="48"/>
      <c r="E5" s="203" t="s">
        <v>257</v>
      </c>
      <c r="F5" s="204"/>
      <c r="G5" s="48"/>
      <c r="H5" s="423" t="s">
        <v>139</v>
      </c>
      <c r="I5" s="424"/>
      <c r="J5" s="95"/>
      <c r="K5" s="55"/>
    </row>
    <row r="6" spans="1:14" ht="18" customHeight="1" x14ac:dyDescent="0.25">
      <c r="A6" s="100" t="s">
        <v>312</v>
      </c>
      <c r="B6" s="48"/>
      <c r="C6" s="287"/>
      <c r="D6" s="288"/>
      <c r="E6" s="288"/>
      <c r="F6" s="288"/>
      <c r="G6" s="288"/>
      <c r="H6" s="288"/>
      <c r="I6" s="288"/>
      <c r="J6" s="288"/>
      <c r="K6" s="55"/>
    </row>
    <row r="7" spans="1:14" ht="9.6" customHeight="1" x14ac:dyDescent="0.25">
      <c r="A7" s="101"/>
      <c r="B7" s="101"/>
      <c r="C7" s="101"/>
      <c r="D7" s="101"/>
      <c r="E7" s="101"/>
      <c r="F7" s="101"/>
      <c r="G7" s="101"/>
      <c r="H7" s="101"/>
      <c r="I7" s="97"/>
      <c r="J7" s="11"/>
      <c r="K7" s="55"/>
    </row>
    <row r="8" spans="1:14" ht="19.899999999999999" customHeight="1" x14ac:dyDescent="0.35">
      <c r="A8" s="428" t="s">
        <v>294</v>
      </c>
      <c r="B8" s="428"/>
      <c r="C8" s="428"/>
      <c r="D8" s="428"/>
      <c r="E8" s="428"/>
      <c r="F8" s="428"/>
      <c r="G8" s="428" t="s">
        <v>14</v>
      </c>
      <c r="H8" s="428"/>
      <c r="I8" s="428"/>
      <c r="J8" s="428"/>
      <c r="K8" s="11"/>
    </row>
    <row r="9" spans="1:14" ht="15.75" x14ac:dyDescent="0.25">
      <c r="A9" s="46" t="s">
        <v>1</v>
      </c>
      <c r="B9" s="46" t="s">
        <v>2</v>
      </c>
      <c r="C9" s="429" t="s">
        <v>3</v>
      </c>
      <c r="D9" s="430"/>
      <c r="E9" s="46" t="s">
        <v>12</v>
      </c>
      <c r="F9" s="45" t="s">
        <v>13</v>
      </c>
      <c r="G9" s="46" t="s">
        <v>15</v>
      </c>
      <c r="H9" s="46" t="s">
        <v>16</v>
      </c>
      <c r="I9" s="99" t="s">
        <v>16</v>
      </c>
      <c r="J9" s="46" t="s">
        <v>261</v>
      </c>
      <c r="K9" s="11"/>
    </row>
    <row r="10" spans="1:14" ht="15.75" x14ac:dyDescent="0.25">
      <c r="A10" s="435" t="s">
        <v>51</v>
      </c>
      <c r="B10" s="435" t="s">
        <v>78</v>
      </c>
      <c r="C10" s="145" t="s">
        <v>160</v>
      </c>
      <c r="D10" s="147"/>
      <c r="E10" s="44"/>
      <c r="F10" s="28">
        <f>IF(G5="Yes","",(IF(G4="",0.8,(IF(AND(E10="",G4="Yes"),0.9,(IF(AND(E10="",G4="No"),0.8,IF(E10&gt;=80,0,IF(E10&lt;=40,1,IF(E10&gt;=68,ROUND(E10*'Reference Standards'!$B$4+'Reference Standards'!$B$5,2),ROUND(E10*'Reference Standards'!$C$4+'Reference Standards'!$C$5,2)))))))))))</f>
        <v>0.8</v>
      </c>
      <c r="G10" s="441">
        <f>IFERROR(AVERAGE(F10:F12),"")</f>
        <v>0.8</v>
      </c>
      <c r="H10" s="441">
        <f>IFERROR(ROUND(AVERAGE(G10:G12),2),"")</f>
        <v>0.8</v>
      </c>
      <c r="I10" s="444" t="str">
        <f>IF(H10="","",IF(H10&gt;0.69,"Functioning",IF(H10&gt;0.29,"Functioning At Risk",IF(H10&gt;-1,"Not Functioning"))))</f>
        <v>Functioning</v>
      </c>
      <c r="J10" s="445">
        <f>IF(AND(H10="",H13="",H15="",H29="",H32=""),"",ROUND((IF(H10="",0,H10)*0.2)+(IF(H13="",0,H13)*0.2)+(IF(H15="",0,H15)*0.2)+(IF(H29="",0,H29)*0.2)+(IF(H32="",0,H32)*0.2),2))</f>
        <v>0.8</v>
      </c>
      <c r="K10" s="11"/>
      <c r="M10" s="10"/>
    </row>
    <row r="11" spans="1:14" ht="15.75" x14ac:dyDescent="0.25">
      <c r="A11" s="436"/>
      <c r="B11" s="436"/>
      <c r="C11" s="146" t="s">
        <v>162</v>
      </c>
      <c r="D11" s="148"/>
      <c r="E11" s="49"/>
      <c r="F11" s="206" t="str">
        <f>IF(G5="No","",IF(E11="","",  IF(E11&gt;0.95,0,IF(E11&lt;=0.02,1,ROUND(IF(E11&gt;0.26,'Reference Standards'!$B$10*E11+'Reference Standards'!$B$11, IF(E11&lt;0.05, 'Reference Standards'!$D$10*E11+'Reference Standards'!$D$11, 'Reference Standards'!$C$10*E11+'Reference Standards'!$C$11)),2))) ))</f>
        <v/>
      </c>
      <c r="G11" s="442"/>
      <c r="H11" s="442"/>
      <c r="I11" s="444"/>
      <c r="J11" s="445"/>
      <c r="K11" s="11"/>
      <c r="M11" s="10"/>
    </row>
    <row r="12" spans="1:14" ht="15.75" x14ac:dyDescent="0.25">
      <c r="A12" s="436"/>
      <c r="B12" s="470"/>
      <c r="C12" s="149" t="s">
        <v>164</v>
      </c>
      <c r="D12" s="150"/>
      <c r="E12" s="49"/>
      <c r="F12" s="205">
        <f>IF(G5="Yes","",(IF(G4="",0.8,(IF(AND(E12="",G4="Yes"),0.9,(IF(AND(E12="",G4="No"),0.8,IF(E12&gt;3.22,0,IF(E12&lt;0,"",ROUND('Reference Standards'!$B$15*E12+'Reference Standards'!$B$16,2))))))))))</f>
        <v>0.8</v>
      </c>
      <c r="G12" s="443"/>
      <c r="H12" s="443"/>
      <c r="I12" s="444"/>
      <c r="J12" s="445"/>
      <c r="K12" s="11"/>
      <c r="M12" s="10"/>
    </row>
    <row r="13" spans="1:14" ht="15.75" x14ac:dyDescent="0.25">
      <c r="A13" s="451" t="s">
        <v>4</v>
      </c>
      <c r="B13" s="453" t="s">
        <v>5</v>
      </c>
      <c r="C13" s="17" t="s">
        <v>6</v>
      </c>
      <c r="D13" s="17"/>
      <c r="E13" s="44"/>
      <c r="F13" s="91">
        <f>IF(G4="",0.8,(IF(AND(E13="",G4="Yes"),0.9,(IF(AND(E13="",G4="No"),0.8,ROUND(IF(E13&gt;1.6,0,IF(E13&lt;=1,1,E13^2*'Reference Standards'!$F$2+E13*'Reference Standards'!$F$3+'Reference Standards'!$F$4)),2))))))</f>
        <v>0.8</v>
      </c>
      <c r="G13" s="454">
        <f>IFERROR(AVERAGE(F13:F14),"")</f>
        <v>0.8</v>
      </c>
      <c r="H13" s="455">
        <f>IFERROR(ROUND(AVERAGE(G13),2),"")</f>
        <v>0.8</v>
      </c>
      <c r="I13" s="457" t="str">
        <f>IF(H13="","",IF(H13&gt;0.69,"Functioning",IF(H13&gt;0.29,"Functioning At Risk",IF(H13&gt;-1,"Not Functioning"))))</f>
        <v>Functioning</v>
      </c>
      <c r="J13" s="445"/>
      <c r="K13" s="11"/>
      <c r="M13" s="10"/>
      <c r="N13" s="10"/>
    </row>
    <row r="14" spans="1:14" ht="15.75" x14ac:dyDescent="0.25">
      <c r="A14" s="452"/>
      <c r="B14" s="453"/>
      <c r="C14" s="17" t="s">
        <v>7</v>
      </c>
      <c r="D14" s="17"/>
      <c r="E14" s="50"/>
      <c r="F14" s="91">
        <f>IF(B6="Yes","",IF(G4="",0.8,(IF(AND(E14="",G4="Yes"),0.9,(IF(AND(E14="",G4="No"),0.8,(IF(OR(B4="A",B4="B",B4="Bc",B4="Ba"),IF(E14&lt;1.2,0,IF(E14&gt;=2.2,1,ROUND(IF(E14&lt;1.4,E14*'Reference Standards'!$F$13+'Reference Standards'!$F$14,E14*'Reference Standards'!$G$13+'Reference Standards'!$G$14),2))),IF(OR(B4="C",B4="Cb",B4="E"),IF(E14&lt;2,0,IF(E14&gt;=5,1,ROUND(IF(E14&lt;2.4,E14*'Reference Standards'!$G$8+'Reference Standards'!$G$9,E14*'Reference Standards'!$F$8+'Reference Standards'!$F$9),2))))))))))))</f>
        <v>0.8</v>
      </c>
      <c r="G14" s="454"/>
      <c r="H14" s="456"/>
      <c r="I14" s="458"/>
      <c r="J14" s="445"/>
      <c r="K14" s="11"/>
      <c r="M14" s="10"/>
      <c r="N14" s="10"/>
    </row>
    <row r="15" spans="1:14" ht="15.75" x14ac:dyDescent="0.25">
      <c r="A15" s="448" t="s">
        <v>21</v>
      </c>
      <c r="B15" s="459" t="s">
        <v>22</v>
      </c>
      <c r="C15" s="21" t="s">
        <v>103</v>
      </c>
      <c r="D15" s="69"/>
      <c r="E15" s="44"/>
      <c r="F15" s="207" t="str">
        <f>IF(E15="","",IF(E15&gt;=660,1,IF(E15&lt;=430,ROUND('Reference Standards'!$I$4*E15+'Reference Standards'!$I$5,2),ROUND('Reference Standards'!$J$4*E15+'Reference Standards'!$J$5,2))))</f>
        <v/>
      </c>
      <c r="G15" s="431">
        <f>IFERROR(AVERAGE(F15:F16),"")</f>
        <v>0.8</v>
      </c>
      <c r="H15" s="466">
        <f>IFERROR(ROUND(AVERAGE(G15:G28),2),"")</f>
        <v>0.8</v>
      </c>
      <c r="I15" s="468" t="str">
        <f>IF(H15="","",IF(H15&gt;0.69,"Functioning",IF(H15&gt;0.29,"Functioning At Risk",IF(H15&gt;-1,"Not Functioning"))))</f>
        <v>Functioning</v>
      </c>
      <c r="J15" s="445"/>
      <c r="K15" s="11"/>
      <c r="M15" s="10"/>
      <c r="N15" s="10"/>
    </row>
    <row r="16" spans="1:14" ht="15.75" x14ac:dyDescent="0.25">
      <c r="A16" s="446"/>
      <c r="B16" s="460"/>
      <c r="C16" s="24" t="s">
        <v>99</v>
      </c>
      <c r="D16" s="70"/>
      <c r="E16" s="50"/>
      <c r="F16" s="93">
        <f>IF(ISNUMBER(E15),"",IF(G4="",0.8,(IF(AND(E16="",G4="Yes"),0.9,(IF(AND(E16="",G4="No"),0.8,IF(E16&gt;=28,1,ROUND(IF(E16&lt;=13,'Reference Standards'!$I$9*E16,'Reference Standards'!$J$9*E16+'Reference Standards'!$J$10),2))))))))</f>
        <v>0.8</v>
      </c>
      <c r="G16" s="434"/>
      <c r="H16" s="466"/>
      <c r="I16" s="468"/>
      <c r="J16" s="445"/>
      <c r="K16" s="11"/>
      <c r="M16" s="10"/>
      <c r="N16" s="10"/>
    </row>
    <row r="17" spans="1:14" ht="15.75" x14ac:dyDescent="0.25">
      <c r="A17" s="446"/>
      <c r="B17" s="446"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31">
        <f>IFERROR(AVERAGE(F17:F19),"")</f>
        <v>0.80000000000000016</v>
      </c>
      <c r="H17" s="467"/>
      <c r="I17" s="468"/>
      <c r="J17" s="445"/>
      <c r="K17" s="11"/>
      <c r="M17" s="10"/>
      <c r="N17" s="10"/>
    </row>
    <row r="18" spans="1:14" ht="15.75" x14ac:dyDescent="0.25">
      <c r="A18" s="446"/>
      <c r="B18" s="446"/>
      <c r="C18" s="20" t="s">
        <v>57</v>
      </c>
      <c r="D18" s="151"/>
      <c r="E18" s="221"/>
      <c r="F18" s="29">
        <f>IF(G4="",0.8,(IF(AND(E18="",G4="Yes"),0.9,(IF(AND(E18="",G4="No"),0.8,ROUND(IF(E18&gt;=75,0,IF(E18&lt;=5,1,IF(E18&gt;10,E18*'Reference Standards'!$I$14+'Reference Standards'!$I$15,'Reference Standards'!$J$14*E18+'Reference Standards'!$J$15))),2))))))</f>
        <v>0.8</v>
      </c>
      <c r="G18" s="432"/>
      <c r="H18" s="467"/>
      <c r="I18" s="468"/>
      <c r="J18" s="445"/>
      <c r="K18" s="11"/>
      <c r="M18" s="10"/>
      <c r="N18" s="10"/>
    </row>
    <row r="19" spans="1:14" ht="15.75" x14ac:dyDescent="0.25">
      <c r="A19" s="446"/>
      <c r="B19" s="447"/>
      <c r="C19" s="20" t="s">
        <v>125</v>
      </c>
      <c r="D19" s="20"/>
      <c r="E19" s="50"/>
      <c r="F19" s="93">
        <f>IF(G4="",0.8,(IF(AND(E19="",G4="Yes"),0.9,(IF(AND(E19="",G4="No"),0.8,IF(E19&gt;=50,0,ROUND(E19*'Reference Standards'!$I$18+'Reference Standards'!$I$19,2)))))))</f>
        <v>0.8</v>
      </c>
      <c r="G19" s="434"/>
      <c r="H19" s="467"/>
      <c r="I19" s="468"/>
      <c r="J19" s="445"/>
      <c r="K19" s="11"/>
      <c r="M19" s="10"/>
      <c r="N19" s="10"/>
    </row>
    <row r="20" spans="1:14" ht="15.75" x14ac:dyDescent="0.25">
      <c r="A20" s="446"/>
      <c r="B20" s="18" t="s">
        <v>70</v>
      </c>
      <c r="C20" s="26" t="s">
        <v>80</v>
      </c>
      <c r="D20" s="68"/>
      <c r="E20" s="50"/>
      <c r="F20" s="27" t="str">
        <f>IF(E20="","",IF(E20&gt;0.1,1,IF(E20&lt;=0.01,0,ROUND(E20*'Reference Standards'!$I$22+'Reference Standards'!$I$23,2))))</f>
        <v/>
      </c>
      <c r="G20" s="27" t="str">
        <f>IFERROR(AVERAGE(F20),"")</f>
        <v/>
      </c>
      <c r="H20" s="467"/>
      <c r="I20" s="468"/>
      <c r="J20" s="445"/>
      <c r="K20" s="11"/>
      <c r="M20" s="10"/>
      <c r="N20" s="10"/>
    </row>
    <row r="21" spans="1:14" ht="15.75" x14ac:dyDescent="0.25">
      <c r="A21" s="446"/>
      <c r="B21" s="448" t="s">
        <v>45</v>
      </c>
      <c r="C21" s="25" t="s">
        <v>46</v>
      </c>
      <c r="D21" s="25"/>
      <c r="E21" s="53"/>
      <c r="F21" s="208">
        <f>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49">
        <f>IFERROR(AVERAGE(F21:F24),"")</f>
        <v>0.80000000000000016</v>
      </c>
      <c r="H21" s="467"/>
      <c r="I21" s="468"/>
      <c r="J21" s="445"/>
      <c r="K21" s="11"/>
      <c r="M21" s="10"/>
      <c r="N21" s="10"/>
    </row>
    <row r="22" spans="1:14" ht="15.75" x14ac:dyDescent="0.25">
      <c r="A22" s="446"/>
      <c r="B22" s="446"/>
      <c r="C22" s="19" t="s">
        <v>47</v>
      </c>
      <c r="D22" s="19"/>
      <c r="E22" s="52"/>
      <c r="F22" s="29">
        <f>IF(G4="",0.8,(IF(AND(E22="",G4="Yes"),0.9,(IF(AND(E22="",G4="No"),0.8,ROUND(  IF(E22&lt;=1.1,0, IF(E22&gt;=3,1, IF(E22&lt;2, E22^2*'Reference Standards'!$I$42+  E22*'Reference Standards'!$I$43 + 'Reference Standards'!$I$44,      E22*'Reference Standards'!$J$43+'Reference Standards'!$J$44))),2))))))</f>
        <v>0.8</v>
      </c>
      <c r="G22" s="433"/>
      <c r="H22" s="467"/>
      <c r="I22" s="468"/>
      <c r="J22" s="445"/>
      <c r="K22" s="11"/>
      <c r="M22" s="10"/>
      <c r="N22" s="10"/>
    </row>
    <row r="23" spans="1:14" ht="15.75" x14ac:dyDescent="0.25">
      <c r="A23" s="446"/>
      <c r="B23" s="446"/>
      <c r="C23" s="19" t="s">
        <v>104</v>
      </c>
      <c r="D23" s="19"/>
      <c r="E23" s="52"/>
      <c r="F23" s="223">
        <f>IF(G4="",0.8,(IF(AND(E23="",G4="Yes"),0.9,(IF(AND(E23="",G4="No"),0.8,IF(OR(B4="A",LEFT(B4,1)="B"),IF(OR(E23&lt;=20,E23&gt;=90),0,IF(AND(E23&gt;=50,E23&lt;=60),1,IF(E23&lt;50,E23*'Reference Standards'!$I$48+'Reference Standards'!$I$49,E23*'Reference Standards'!$J$48+'Reference Standards'!$J$49))),IF(OR(LEFT(B4)="C",B4="E"),IF(OR(E23&lt;=20,E23&gt;=85),0,IF(AND(E23&lt;=65,E23&gt;=45),1,IF(E23&lt;45,E23*'Reference Standards'!$I$53+'Reference Standards'!$I$54,E23*'Reference Standards'!$J$53+'Reference Standards'!$J$54))))))))))</f>
        <v>0.8</v>
      </c>
      <c r="G23" s="433"/>
      <c r="H23" s="467"/>
      <c r="I23" s="468"/>
      <c r="J23" s="445"/>
      <c r="K23" s="11"/>
      <c r="M23" s="10"/>
      <c r="N23" s="10"/>
    </row>
    <row r="24" spans="1:14" ht="15.75" x14ac:dyDescent="0.25">
      <c r="A24" s="446"/>
      <c r="B24" s="447"/>
      <c r="C24" s="23" t="s">
        <v>88</v>
      </c>
      <c r="D24" s="19"/>
      <c r="E24" s="54"/>
      <c r="F24" s="224" t="str">
        <f>IF(E24="","",IF(E24&gt;=1.6,0,IF(E24&lt;=1,1,ROUND('Reference Standards'!$I$57*E24^3+'Reference Standards'!$I$58*E24^2+'Reference Standards'!$I$59*E24+'Reference Standards'!$I$60,2))))</f>
        <v/>
      </c>
      <c r="G24" s="450"/>
      <c r="H24" s="467"/>
      <c r="I24" s="468"/>
      <c r="J24" s="445"/>
      <c r="K24" s="11"/>
      <c r="M24" s="10"/>
      <c r="N24" s="10"/>
    </row>
    <row r="25" spans="1:14" ht="15.75" x14ac:dyDescent="0.25">
      <c r="A25" s="446"/>
      <c r="B25" s="446" t="s">
        <v>44</v>
      </c>
      <c r="C25" s="21" t="s">
        <v>180</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31">
        <f>IFERROR(AVERAGE(F25:F28),"")</f>
        <v>0.80000000000000016</v>
      </c>
      <c r="H25" s="467"/>
      <c r="I25" s="468"/>
      <c r="J25" s="445"/>
      <c r="K25" s="11"/>
      <c r="M25" s="10"/>
      <c r="N25" s="10"/>
    </row>
    <row r="26" spans="1:14" ht="15.75" x14ac:dyDescent="0.25">
      <c r="A26" s="446"/>
      <c r="B26" s="446"/>
      <c r="C26" s="23" t="s">
        <v>181</v>
      </c>
      <c r="D26" s="151"/>
      <c r="E26" s="222"/>
      <c r="F26" s="29">
        <f>IF(G4="",0.8,(IF(AND(E26="",G4="Yes"),0.9,(IF(AND(E26="",G4="No"),0.8,IF(B5="Yes",IF(E26&lt;=50,0,IF(E26&gt;=80,1,ROUND('Reference Standards'!$I$69*E26+'Reference Standards'!$I$70,2))),IF(B5="No",IF(E26&gt;=80,0,IF(E26&lt;=50,1,ROUND(E26*'Reference Standards'!$J$69+'Reference Standards'!$J$70,2))))))))))</f>
        <v>0.8</v>
      </c>
      <c r="G26" s="432"/>
      <c r="H26" s="467"/>
      <c r="I26" s="468"/>
      <c r="J26" s="445"/>
      <c r="K26" s="11"/>
      <c r="M26" s="10"/>
      <c r="N26" s="10"/>
    </row>
    <row r="27" spans="1:14" ht="15.75" x14ac:dyDescent="0.25">
      <c r="A27" s="446"/>
      <c r="B27" s="446"/>
      <c r="C27" s="23" t="s">
        <v>182</v>
      </c>
      <c r="D27" s="151"/>
      <c r="E27" s="222"/>
      <c r="F27" s="29">
        <f>IF(G4="",0.8,(IF(AND(E27="",G4="Yes"),0.9,(IF(AND(E27="",G4="No"),0.8,IF(E27&lt;=50,0,IF(E27&gt;=80,1, ROUND(E27*'Reference Standards'!$I$73+'Reference Standards'!$I$74,2))))))))</f>
        <v>0.8</v>
      </c>
      <c r="G27" s="433"/>
      <c r="H27" s="467"/>
      <c r="I27" s="468"/>
      <c r="J27" s="445"/>
      <c r="K27" s="11"/>
      <c r="M27" s="10"/>
      <c r="N27" s="10"/>
    </row>
    <row r="28" spans="1:14" ht="15.75" x14ac:dyDescent="0.25">
      <c r="A28" s="447"/>
      <c r="B28" s="446"/>
      <c r="C28" s="461" t="s">
        <v>272</v>
      </c>
      <c r="D28" s="462"/>
      <c r="E28" s="16"/>
      <c r="F28" s="93" t="str">
        <f>IF(OR(B5="",B5="No"),"",IF(AND(E28="",B5="Yes",G4="Yes"),0.9,IF(OR(G4="No",G4=""),0.8,IF(E28&lt;=9,0,IF(E28&gt;=14,1,ROUND('Reference Standards'!$I$77*E28+'Reference Standards'!$I$78,2))))))</f>
        <v/>
      </c>
      <c r="G28" s="434"/>
      <c r="H28" s="467"/>
      <c r="I28" s="468"/>
      <c r="J28" s="445"/>
      <c r="K28" s="11"/>
      <c r="M28" s="10"/>
      <c r="N28" s="10"/>
    </row>
    <row r="29" spans="1:14" ht="15.75" x14ac:dyDescent="0.25">
      <c r="A29" s="437" t="s">
        <v>49</v>
      </c>
      <c r="B29" s="152" t="s">
        <v>167</v>
      </c>
      <c r="C29" s="153" t="s">
        <v>174</v>
      </c>
      <c r="D29" s="155"/>
      <c r="E29" s="95"/>
      <c r="F29" s="160">
        <f>IF(G4="",0.8,(IF(AND(E29="",G4="Yes"),0.9,(IF(AND(E29="",G4="No"),0.8,IF(E29&gt;=25,0,IF(E29&lt;=10,1,ROUND(IF(E29&gt;18,'Reference Standards'!$L$4*E29+'Reference Standards'!$L$5,IF(E29&lt;12,'Reference Standards'!$N$4*E29+'Reference Standards'!$N$5,'Reference Standards'!$M$4*E29+'Reference Standards'!$M$5)),2))))))))</f>
        <v>0.8</v>
      </c>
      <c r="G29" s="158">
        <f>IFERROR(AVERAGE(F29),"")</f>
        <v>0.8</v>
      </c>
      <c r="H29" s="439">
        <f>IFERROR(ROUND(AVERAGE(G29:G31),2),"")</f>
        <v>0.8</v>
      </c>
      <c r="I29" s="463" t="str">
        <f>IF(H29="","",IF(H29&gt;0.69,"Functioning",IF(H29&gt;0.29,"Functioning At Risk",IF(H29&gt;-1,"Not Functioning"))))</f>
        <v>Functioning</v>
      </c>
      <c r="J29" s="445"/>
      <c r="K29" s="11"/>
      <c r="N29" s="10"/>
    </row>
    <row r="30" spans="1:14" ht="15.75" x14ac:dyDescent="0.25">
      <c r="A30" s="438"/>
      <c r="B30" s="154" t="s">
        <v>168</v>
      </c>
      <c r="C30" s="153" t="s">
        <v>175</v>
      </c>
      <c r="D30" s="156"/>
      <c r="E30" s="49"/>
      <c r="F30" s="209">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9">
        <f>IFERROR(AVERAGE(F30),"")</f>
        <v>0.8</v>
      </c>
      <c r="H30" s="440"/>
      <c r="I30" s="464"/>
      <c r="J30" s="445"/>
      <c r="K30" s="11"/>
      <c r="N30" s="10"/>
    </row>
    <row r="31" spans="1:14" ht="15.75" x14ac:dyDescent="0.25">
      <c r="A31" s="438"/>
      <c r="B31" s="152" t="s">
        <v>170</v>
      </c>
      <c r="C31" s="153" t="s">
        <v>176</v>
      </c>
      <c r="D31" s="157"/>
      <c r="E31" s="95"/>
      <c r="F31" s="160">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60">
        <f>IFERROR(AVERAGE(F31),"")</f>
        <v>0.8</v>
      </c>
      <c r="H31" s="440"/>
      <c r="I31" s="464"/>
      <c r="J31" s="445"/>
      <c r="K31" s="11"/>
      <c r="N31" s="10"/>
    </row>
    <row r="32" spans="1:14" ht="15.75" x14ac:dyDescent="0.25">
      <c r="A32" s="471" t="s">
        <v>50</v>
      </c>
      <c r="B32" s="214" t="s">
        <v>105</v>
      </c>
      <c r="C32" s="40" t="s">
        <v>177</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215">
        <f>IFERROR(AVERAGE(F32),"")</f>
        <v>0.8</v>
      </c>
      <c r="H32" s="465">
        <f>IFERROR(ROUND(AVERAGE(G32:G33),2),"")</f>
        <v>0.8</v>
      </c>
      <c r="I32" s="444" t="str">
        <f>IF(H32="","",IF(H32&gt;0.69,"Functioning",IF(H32&gt;0.29,"Functioning At Risk",IF(H32&gt;-1,"Not Functioning"))))</f>
        <v>Functioning</v>
      </c>
      <c r="J32" s="445"/>
      <c r="K32" s="11"/>
      <c r="N32" s="10"/>
    </row>
    <row r="33" spans="1:14" ht="15.75" x14ac:dyDescent="0.25">
      <c r="A33" s="472"/>
      <c r="B33" s="216" t="s">
        <v>54</v>
      </c>
      <c r="C33" s="161" t="s">
        <v>178</v>
      </c>
      <c r="D33" s="162"/>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215">
        <f>IFERROR(AVERAGE(F33),"")</f>
        <v>0.8</v>
      </c>
      <c r="H33" s="465"/>
      <c r="I33" s="444"/>
      <c r="J33" s="445"/>
      <c r="K33" s="11"/>
      <c r="N33" s="10"/>
    </row>
    <row r="34" spans="1:14" ht="4.1500000000000004" customHeight="1" x14ac:dyDescent="0.25">
      <c r="J34" s="4"/>
      <c r="K34" s="11"/>
    </row>
    <row r="35" spans="1:14" ht="4.1500000000000004" customHeight="1" x14ac:dyDescent="0.25">
      <c r="K35" s="11"/>
    </row>
    <row r="36" spans="1:14" ht="21" customHeight="1" x14ac:dyDescent="0.25">
      <c r="A36" s="420" t="s">
        <v>293</v>
      </c>
      <c r="B36" s="421"/>
      <c r="C36" s="421"/>
      <c r="D36" s="421"/>
      <c r="E36" s="421"/>
      <c r="F36" s="421"/>
      <c r="G36" s="421"/>
      <c r="H36" s="421"/>
      <c r="I36" s="421"/>
      <c r="J36" s="422"/>
    </row>
    <row r="37" spans="1:14" ht="15.6" customHeight="1" x14ac:dyDescent="0.25">
      <c r="A37" s="103" t="s">
        <v>68</v>
      </c>
      <c r="B37" s="95"/>
      <c r="C37" s="103" t="s">
        <v>192</v>
      </c>
      <c r="D37" s="48"/>
      <c r="E37" s="143" t="s">
        <v>223</v>
      </c>
      <c r="F37" s="144"/>
      <c r="G37" s="48"/>
      <c r="H37" s="423" t="s">
        <v>136</v>
      </c>
      <c r="I37" s="424"/>
      <c r="J37" s="95"/>
    </row>
    <row r="38" spans="1:14" ht="15.6" customHeight="1" x14ac:dyDescent="0.25">
      <c r="A38" s="103" t="s">
        <v>69</v>
      </c>
      <c r="B38" s="48"/>
      <c r="C38" s="103" t="s">
        <v>202</v>
      </c>
      <c r="D38" s="48"/>
      <c r="E38" s="469" t="s">
        <v>92</v>
      </c>
      <c r="F38" s="469"/>
      <c r="G38" s="48"/>
      <c r="H38" s="423" t="s">
        <v>137</v>
      </c>
      <c r="I38" s="424"/>
      <c r="J38" s="95"/>
    </row>
    <row r="39" spans="1:14" ht="15.75" x14ac:dyDescent="0.25">
      <c r="A39" s="103" t="s">
        <v>135</v>
      </c>
      <c r="B39" s="48"/>
      <c r="C39" s="103" t="s">
        <v>203</v>
      </c>
      <c r="D39" s="48"/>
      <c r="E39" s="469" t="s">
        <v>264</v>
      </c>
      <c r="F39" s="469"/>
      <c r="G39" s="48" t="s">
        <v>53</v>
      </c>
      <c r="H39" s="423" t="s">
        <v>138</v>
      </c>
      <c r="I39" s="424"/>
      <c r="J39" s="95"/>
    </row>
    <row r="40" spans="1:14" ht="15.75" x14ac:dyDescent="0.25">
      <c r="A40" s="100" t="s">
        <v>258</v>
      </c>
      <c r="B40" s="48"/>
      <c r="C40" s="103" t="s">
        <v>204</v>
      </c>
      <c r="D40" s="48"/>
      <c r="E40" s="203" t="s">
        <v>257</v>
      </c>
      <c r="F40" s="204"/>
      <c r="G40" s="48"/>
      <c r="H40" s="423" t="s">
        <v>139</v>
      </c>
      <c r="I40" s="424"/>
      <c r="J40" s="95"/>
    </row>
    <row r="41" spans="1:14" ht="18" customHeight="1" x14ac:dyDescent="0.25">
      <c r="A41" s="100" t="s">
        <v>312</v>
      </c>
      <c r="B41" s="48"/>
      <c r="C41" s="287"/>
      <c r="D41" s="288"/>
      <c r="E41" s="288"/>
      <c r="F41" s="288"/>
      <c r="G41" s="288"/>
      <c r="H41" s="288"/>
      <c r="I41" s="288"/>
      <c r="J41" s="288"/>
      <c r="K41" s="55"/>
    </row>
    <row r="42" spans="1:14" ht="7.9" customHeight="1" x14ac:dyDescent="0.25">
      <c r="A42" s="1"/>
      <c r="B42" s="4"/>
      <c r="C42" s="4"/>
      <c r="D42" s="4"/>
      <c r="E42" s="4"/>
      <c r="F42" s="4"/>
      <c r="G42" s="4"/>
      <c r="H42" s="12"/>
      <c r="I42" s="98"/>
      <c r="J42" s="12"/>
    </row>
    <row r="43" spans="1:14" ht="21" x14ac:dyDescent="0.35">
      <c r="A43" s="428" t="s">
        <v>294</v>
      </c>
      <c r="B43" s="428"/>
      <c r="C43" s="428"/>
      <c r="D43" s="428"/>
      <c r="E43" s="428"/>
      <c r="F43" s="428"/>
      <c r="G43" s="428" t="s">
        <v>14</v>
      </c>
      <c r="H43" s="428"/>
      <c r="I43" s="428"/>
      <c r="J43" s="428"/>
    </row>
    <row r="44" spans="1:14" ht="15.75" x14ac:dyDescent="0.25">
      <c r="A44" s="46" t="s">
        <v>1</v>
      </c>
      <c r="B44" s="46" t="s">
        <v>2</v>
      </c>
      <c r="C44" s="429" t="s">
        <v>3</v>
      </c>
      <c r="D44" s="430"/>
      <c r="E44" s="46" t="s">
        <v>12</v>
      </c>
      <c r="F44" s="45" t="s">
        <v>13</v>
      </c>
      <c r="G44" s="46" t="s">
        <v>15</v>
      </c>
      <c r="H44" s="46" t="s">
        <v>16</v>
      </c>
      <c r="I44" s="99" t="s">
        <v>16</v>
      </c>
      <c r="J44" s="46" t="s">
        <v>261</v>
      </c>
    </row>
    <row r="45" spans="1:14" ht="15.75" x14ac:dyDescent="0.25">
      <c r="A45" s="435" t="s">
        <v>51</v>
      </c>
      <c r="B45" s="435" t="s">
        <v>78</v>
      </c>
      <c r="C45" s="145" t="s">
        <v>160</v>
      </c>
      <c r="D45" s="147"/>
      <c r="E45" s="44"/>
      <c r="F45" s="28">
        <f>IF(G40="Yes","",(IF(G39="",0.8,(IF(AND(E45="",G39="Yes"),0.9,(IF(AND(E45="",G39="No"),0.8,IF(E45&gt;=80,0,IF(E45&lt;=40,1,IF(E45&gt;=68,ROUND(E45*'Reference Standards'!$B$4+'Reference Standards'!$B$5,2),ROUND(E45*'Reference Standards'!$C$4+'Reference Standards'!$C$5,2)))))))))))</f>
        <v>0.8</v>
      </c>
      <c r="G45" s="441">
        <f>IFERROR(AVERAGE(F45:F47),"")</f>
        <v>0.8</v>
      </c>
      <c r="H45" s="441">
        <f>IFERROR(ROUND(AVERAGE(G45:G47),2),"")</f>
        <v>0.8</v>
      </c>
      <c r="I45" s="444" t="str">
        <f>IF(H45="","",IF(H45&gt;0.69,"Functioning",IF(H45&gt;0.29,"Functioning At Risk",IF(H45&gt;-1,"Not Functioning"))))</f>
        <v>Functioning</v>
      </c>
      <c r="J45" s="445">
        <f>IF(AND(H45="",H48="",H50="",H64="",H67=""),"",ROUND((IF(H45="",0,H45)*0.2)+(IF(H48="",0,H48)*0.2)+(IF(H50="",0,H50)*0.2)+(IF(H64="",0,H64)*0.2)+(IF(H67="",0,H67)*0.2),2))</f>
        <v>0.8</v>
      </c>
    </row>
    <row r="46" spans="1:14" ht="15.75" customHeight="1" x14ac:dyDescent="0.25">
      <c r="A46" s="436"/>
      <c r="B46" s="436"/>
      <c r="C46" s="146" t="s">
        <v>162</v>
      </c>
      <c r="D46" s="148"/>
      <c r="E46" s="49"/>
      <c r="F46" s="206" t="str">
        <f>IF(G40="No","",IF(E46="","",  IF(E46&gt;0.95,0,IF(E46&lt;=0.02,1,ROUND(IF(E46&gt;0.26,'Reference Standards'!$B$10*E46+'Reference Standards'!$B$11, IF(E46&lt;0.05, 'Reference Standards'!$D$10*E46+'Reference Standards'!$D$11, 'Reference Standards'!$C$10*E46+'Reference Standards'!$C$11)),2))) ))</f>
        <v/>
      </c>
      <c r="G46" s="442"/>
      <c r="H46" s="442"/>
      <c r="I46" s="444"/>
      <c r="J46" s="445"/>
    </row>
    <row r="47" spans="1:14" ht="15.75" x14ac:dyDescent="0.25">
      <c r="A47" s="436"/>
      <c r="B47" s="470"/>
      <c r="C47" s="149" t="s">
        <v>164</v>
      </c>
      <c r="D47" s="150"/>
      <c r="E47" s="49"/>
      <c r="F47" s="205">
        <f>IF(G40="Yes","",(IF(G39="",0.8,(IF(AND(E47="",G39="Yes"),0.9,(IF(AND(E47="",G39="No"),0.8,IF(E47&gt;3.22,0,IF(E47&lt;0,"",ROUND('Reference Standards'!$B$15*E47+'Reference Standards'!$B$16,2))))))))))</f>
        <v>0.8</v>
      </c>
      <c r="G47" s="443"/>
      <c r="H47" s="443"/>
      <c r="I47" s="444"/>
      <c r="J47" s="445"/>
    </row>
    <row r="48" spans="1:14" ht="15.75" x14ac:dyDescent="0.25">
      <c r="A48" s="451" t="s">
        <v>4</v>
      </c>
      <c r="B48" s="453" t="s">
        <v>5</v>
      </c>
      <c r="C48" s="17" t="s">
        <v>6</v>
      </c>
      <c r="D48" s="17"/>
      <c r="E48" s="44"/>
      <c r="F48" s="91">
        <f>IF(G39="",0.8,(IF(AND(E48="",G39="Yes"),0.9,(IF(AND(E48="",G39="No"),0.8,ROUND(IF(E48&gt;1.6,0,IF(E48&lt;=1,1,E48^2*'Reference Standards'!$F$2+E48*'Reference Standards'!$F$3+'Reference Standards'!$F$4)),2))))))</f>
        <v>0.8</v>
      </c>
      <c r="G48" s="454">
        <f>IFERROR(AVERAGE(F48:F49),"")</f>
        <v>0.8</v>
      </c>
      <c r="H48" s="455">
        <f>IFERROR(ROUND(AVERAGE(G48),2),"")</f>
        <v>0.8</v>
      </c>
      <c r="I48" s="457" t="str">
        <f>IF(H48="","",IF(H48&gt;0.69,"Functioning",IF(H48&gt;0.29,"Functioning At Risk",IF(H48&gt;-1,"Not Functioning"))))</f>
        <v>Functioning</v>
      </c>
      <c r="J48" s="445"/>
    </row>
    <row r="49" spans="1:10" ht="15.75" x14ac:dyDescent="0.25">
      <c r="A49" s="452"/>
      <c r="B49" s="453"/>
      <c r="C49" s="17" t="s">
        <v>7</v>
      </c>
      <c r="D49" s="17"/>
      <c r="E49" s="50"/>
      <c r="F49" s="91">
        <f>IF(B41="Yes","",IF(G39="",0.8,(IF(AND(E49="",G39="Yes"),0.9,(IF(AND(E49="",G39="No"),0.8,(IF(OR(B39="A",B39="B",B39="Bc",B39="Ba"),IF(E49&lt;1.2,0,IF(E49&gt;=2.2,1,ROUND(IF(E49&lt;1.4,E49*'Reference Standards'!$F$13+'Reference Standards'!$F$14,E49*'Reference Standards'!$G$13+'Reference Standards'!$G$14),2))),IF(OR(B39="C",B39="Cb",B39="E"),IF(E49&lt;2,0,IF(E49&gt;=5,1,ROUND(IF(E49&lt;2.4,E49*'Reference Standards'!$G$8+'Reference Standards'!$G$9,E49*'Reference Standards'!$F$8+'Reference Standards'!$F$9),2))))))))))))</f>
        <v>0.8</v>
      </c>
      <c r="G49" s="454"/>
      <c r="H49" s="456"/>
      <c r="I49" s="458"/>
      <c r="J49" s="445"/>
    </row>
    <row r="50" spans="1:10" ht="15.75" x14ac:dyDescent="0.25">
      <c r="A50" s="448" t="s">
        <v>21</v>
      </c>
      <c r="B50" s="459" t="s">
        <v>22</v>
      </c>
      <c r="C50" s="21" t="s">
        <v>103</v>
      </c>
      <c r="D50" s="69"/>
      <c r="E50" s="44"/>
      <c r="F50" s="207" t="str">
        <f>IF(E50="","",IF(E50&gt;=660,1,IF(E50&lt;=430,ROUND('Reference Standards'!$I$4*E50+'Reference Standards'!$I$5,2),ROUND('Reference Standards'!$J$4*E50+'Reference Standards'!$J$5,2))))</f>
        <v/>
      </c>
      <c r="G50" s="431">
        <f>IFERROR(AVERAGE(F50:F51),"")</f>
        <v>0.8</v>
      </c>
      <c r="H50" s="466">
        <f>IFERROR(ROUND(AVERAGE(G50:G63),2),"")</f>
        <v>0.8</v>
      </c>
      <c r="I50" s="468" t="str">
        <f>IF(H50="","",IF(H50&gt;0.69,"Functioning",IF(H50&gt;0.29,"Functioning At Risk",IF(H50&gt;-1,"Not Functioning"))))</f>
        <v>Functioning</v>
      </c>
      <c r="J50" s="445"/>
    </row>
    <row r="51" spans="1:10" ht="15.75" x14ac:dyDescent="0.25">
      <c r="A51" s="446"/>
      <c r="B51" s="460"/>
      <c r="C51" s="24" t="s">
        <v>99</v>
      </c>
      <c r="D51" s="70"/>
      <c r="E51" s="50"/>
      <c r="F51" s="93">
        <f>IF(ISNUMBER(E50),"",IF(G39="",0.8,(IF(AND(E51="",G39="Yes"),0.9,(IF(AND(E51="",G39="No"),0.8,IF(E51&gt;=28,1,ROUND(IF(E51&lt;=13,'Reference Standards'!$I$9*E51,'Reference Standards'!$J$9*E51+'Reference Standards'!$J$10),2))))))))</f>
        <v>0.8</v>
      </c>
      <c r="G51" s="434"/>
      <c r="H51" s="466"/>
      <c r="I51" s="468"/>
      <c r="J51" s="445"/>
    </row>
    <row r="52" spans="1:10" ht="15.75" x14ac:dyDescent="0.25">
      <c r="A52" s="446"/>
      <c r="B52" s="446"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31">
        <f>IFERROR(AVERAGE(F52:F54),"")</f>
        <v>0.80000000000000016</v>
      </c>
      <c r="H52" s="467"/>
      <c r="I52" s="468"/>
      <c r="J52" s="445"/>
    </row>
    <row r="53" spans="1:10" ht="15.75" x14ac:dyDescent="0.25">
      <c r="A53" s="446"/>
      <c r="B53" s="446"/>
      <c r="C53" s="20" t="s">
        <v>57</v>
      </c>
      <c r="D53" s="151"/>
      <c r="E53" s="221"/>
      <c r="F53" s="29">
        <f>IF(G39="",0.8,(IF(AND(E53="",G39="Yes"),0.9,(IF(AND(E53="",G39="No"),0.8,ROUND(IF(E53&gt;=75,0,IF(E53&lt;=5,1,IF(E53&gt;10,E53*'Reference Standards'!$I$14+'Reference Standards'!$I$15,'Reference Standards'!$J$14*E53+'Reference Standards'!$J$15))),2))))))</f>
        <v>0.8</v>
      </c>
      <c r="G53" s="432"/>
      <c r="H53" s="467"/>
      <c r="I53" s="468"/>
      <c r="J53" s="445"/>
    </row>
    <row r="54" spans="1:10" ht="15.75" x14ac:dyDescent="0.25">
      <c r="A54" s="446"/>
      <c r="B54" s="447"/>
      <c r="C54" s="20" t="s">
        <v>125</v>
      </c>
      <c r="D54" s="20"/>
      <c r="E54" s="50"/>
      <c r="F54" s="93">
        <f>IF(G39="",0.8,(IF(AND(E54="",G39="Yes"),0.9,(IF(AND(E54="",G39="No"),0.8,IF(E54&gt;=50,0,ROUND(E54*'Reference Standards'!$I$18+'Reference Standards'!$I$19,2)))))))</f>
        <v>0.8</v>
      </c>
      <c r="G54" s="434"/>
      <c r="H54" s="467"/>
      <c r="I54" s="468"/>
      <c r="J54" s="445"/>
    </row>
    <row r="55" spans="1:10" ht="15.75" x14ac:dyDescent="0.25">
      <c r="A55" s="446"/>
      <c r="B55" s="18" t="s">
        <v>70</v>
      </c>
      <c r="C55" s="26" t="s">
        <v>80</v>
      </c>
      <c r="D55" s="68"/>
      <c r="E55" s="50"/>
      <c r="F55" s="27" t="str">
        <f>IF(E55="","",IF(E55&gt;0.1,1,IF(E55&lt;=0.01,0,ROUND(E55*'Reference Standards'!$I$22+'Reference Standards'!$I$23,2))))</f>
        <v/>
      </c>
      <c r="G55" s="27" t="str">
        <f>IFERROR(AVERAGE(F55),"")</f>
        <v/>
      </c>
      <c r="H55" s="467"/>
      <c r="I55" s="468"/>
      <c r="J55" s="445"/>
    </row>
    <row r="56" spans="1:10" ht="15.75" x14ac:dyDescent="0.25">
      <c r="A56" s="446"/>
      <c r="B56" s="448" t="s">
        <v>45</v>
      </c>
      <c r="C56" s="25" t="s">
        <v>46</v>
      </c>
      <c r="D56" s="25"/>
      <c r="E56" s="53"/>
      <c r="F56" s="208">
        <f>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49">
        <f>IFERROR(AVERAGE(F56:F59),"")</f>
        <v>0.80000000000000016</v>
      </c>
      <c r="H56" s="467"/>
      <c r="I56" s="468"/>
      <c r="J56" s="445"/>
    </row>
    <row r="57" spans="1:10" ht="15.75" x14ac:dyDescent="0.25">
      <c r="A57" s="446"/>
      <c r="B57" s="446"/>
      <c r="C57" s="19" t="s">
        <v>47</v>
      </c>
      <c r="D57" s="19"/>
      <c r="E57" s="52"/>
      <c r="F57" s="29">
        <f>IF(G39="",0.8,(IF(AND(E57="",G39="Yes"),0.9,(IF(AND(E57="",G39="No"),0.8,ROUND(  IF(E57&lt;=1.1,0, IF(E57&gt;=3,1, IF(E57&lt;2, E57^2*'Reference Standards'!$I$42+  E57*'Reference Standards'!$I$43 + 'Reference Standards'!$I$44,      E57*'Reference Standards'!$J$43+'Reference Standards'!$J$44))),2))))))</f>
        <v>0.8</v>
      </c>
      <c r="G57" s="433"/>
      <c r="H57" s="467"/>
      <c r="I57" s="468"/>
      <c r="J57" s="445"/>
    </row>
    <row r="58" spans="1:10" ht="15.75" x14ac:dyDescent="0.25">
      <c r="A58" s="446"/>
      <c r="B58" s="446"/>
      <c r="C58" s="19" t="s">
        <v>104</v>
      </c>
      <c r="D58" s="19"/>
      <c r="E58" s="52"/>
      <c r="F58" s="223">
        <f>IF(G39="",0.8,(IF(AND(E58="",G39="Yes"),0.9,(IF(AND(E58="",G39="No"),0.8,IF(OR(B39="A",LEFT(B39,1)="B"),IF(OR(E58&lt;=20,E58&gt;=90),0,IF(AND(E58&gt;=50,E58&lt;=60),1,IF(E58&lt;50,E58*'Reference Standards'!$I$48+'Reference Standards'!$I$49,E58*'Reference Standards'!$J$48+'Reference Standards'!$J$49))),IF(OR(LEFT(B39)="C",B39="E"),IF(OR(E58&lt;=20,E58&gt;=85),0,IF(AND(E58&lt;=65,E58&gt;=45),1,IF(E58&lt;45,E58*'Reference Standards'!$I$53+'Reference Standards'!$I$54,E58*'Reference Standards'!$J$53+'Reference Standards'!$J$54))))))))))</f>
        <v>0.8</v>
      </c>
      <c r="G58" s="433"/>
      <c r="H58" s="467"/>
      <c r="I58" s="468"/>
      <c r="J58" s="445"/>
    </row>
    <row r="59" spans="1:10" ht="15.75" x14ac:dyDescent="0.25">
      <c r="A59" s="446"/>
      <c r="B59" s="447"/>
      <c r="C59" s="23" t="s">
        <v>88</v>
      </c>
      <c r="D59" s="19"/>
      <c r="E59" s="54"/>
      <c r="F59" s="224" t="str">
        <f>IF(E59="","",IF(E59&gt;=1.6,0,IF(E59&lt;=1,1,ROUND('Reference Standards'!$I$57*E59^3+'Reference Standards'!$I$58*E59^2+'Reference Standards'!$I$59*E59+'Reference Standards'!$I$60,2))))</f>
        <v/>
      </c>
      <c r="G59" s="450"/>
      <c r="H59" s="467"/>
      <c r="I59" s="468"/>
      <c r="J59" s="445"/>
    </row>
    <row r="60" spans="1:10" ht="15.75" x14ac:dyDescent="0.25">
      <c r="A60" s="446"/>
      <c r="B60" s="448" t="s">
        <v>44</v>
      </c>
      <c r="C60" s="21" t="s">
        <v>180</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31">
        <f>IFERROR(AVERAGE(F60:F63),"")</f>
        <v>0.80000000000000016</v>
      </c>
      <c r="H60" s="467"/>
      <c r="I60" s="468"/>
      <c r="J60" s="445"/>
    </row>
    <row r="61" spans="1:10" ht="15.75" x14ac:dyDescent="0.25">
      <c r="A61" s="446"/>
      <c r="B61" s="446"/>
      <c r="C61" s="23" t="s">
        <v>181</v>
      </c>
      <c r="D61" s="151"/>
      <c r="E61" s="222"/>
      <c r="F61" s="29">
        <f>IF(G39="",0.8,(IF(AND(E61="",G39="Yes"),0.9,(IF(AND(E61="",G39="No"),0.8,IF(B40="Yes",IF(E61&lt;=50,0,IF(E61&gt;=80,1,ROUND('Reference Standards'!$I$69*E61+'Reference Standards'!$I$70,2))),IF(B40="No",IF(E61&gt;=80,0,IF(E61&lt;=50,1,ROUND(E61*'Reference Standards'!$J$69+'Reference Standards'!$J$70,2))))))))))</f>
        <v>0.8</v>
      </c>
      <c r="G61" s="432"/>
      <c r="H61" s="467"/>
      <c r="I61" s="468"/>
      <c r="J61" s="445"/>
    </row>
    <row r="62" spans="1:10" ht="15.75" x14ac:dyDescent="0.25">
      <c r="A62" s="446"/>
      <c r="B62" s="446"/>
      <c r="C62" s="23" t="s">
        <v>182</v>
      </c>
      <c r="D62" s="151"/>
      <c r="E62" s="222"/>
      <c r="F62" s="29">
        <f>IF(G39="",0.8,(IF(AND(E62="",G39="Yes"),0.9,(IF(AND(E62="",G39="No"),0.8,IF(E62&lt;=50,0,IF(E62&gt;=80,1, ROUND(E62*'Reference Standards'!$I$73+'Reference Standards'!$I$74,2))))))))</f>
        <v>0.8</v>
      </c>
      <c r="G62" s="433"/>
      <c r="H62" s="467"/>
      <c r="I62" s="468"/>
      <c r="J62" s="445"/>
    </row>
    <row r="63" spans="1:10" ht="15.75" x14ac:dyDescent="0.25">
      <c r="A63" s="446"/>
      <c r="B63" s="447"/>
      <c r="C63" s="461" t="s">
        <v>272</v>
      </c>
      <c r="D63" s="462"/>
      <c r="E63" s="16"/>
      <c r="F63" s="93" t="str">
        <f>IF(OR(B40="",B40="No"),"",IF(AND(E63="",B40="Yes",G39="Yes"),0.9,IF(OR(G39="No",G39=""),0.8,IF(E63&lt;=9,0,IF(E63&gt;=14,1,ROUND('Reference Standards'!$I$77*E63+'Reference Standards'!$I$78,2))))))</f>
        <v/>
      </c>
      <c r="G63" s="434"/>
      <c r="H63" s="467"/>
      <c r="I63" s="468"/>
      <c r="J63" s="445"/>
    </row>
    <row r="64" spans="1:10" ht="15.75" x14ac:dyDescent="0.25">
      <c r="A64" s="437" t="s">
        <v>49</v>
      </c>
      <c r="B64" s="152" t="s">
        <v>167</v>
      </c>
      <c r="C64" s="153" t="s">
        <v>174</v>
      </c>
      <c r="D64" s="155"/>
      <c r="E64" s="95"/>
      <c r="F64" s="160">
        <f>IF(G39="",0.8,(IF(AND(E64="",G39="Yes"),0.9,(IF(AND(E64="",G39="No"),0.8,IF(E64&gt;=25,0,IF(E64&lt;=10,1,ROUND(IF(E64&gt;18,'Reference Standards'!$L$4*E64+'Reference Standards'!$L$5,IF(E64&lt;12,'Reference Standards'!$N$4*E64+'Reference Standards'!$N$5,'Reference Standards'!$M$4*E64+'Reference Standards'!$M$5)),2))))))))</f>
        <v>0.8</v>
      </c>
      <c r="G64" s="158">
        <f>IFERROR(AVERAGE(F64),"")</f>
        <v>0.8</v>
      </c>
      <c r="H64" s="439">
        <f>IFERROR(ROUND(AVERAGE(G64:G66),2),"")</f>
        <v>0.8</v>
      </c>
      <c r="I64" s="463" t="str">
        <f>IF(H64="","",IF(H64&gt;0.69,"Functioning",IF(H64&gt;0.29,"Functioning At Risk",IF(H64&gt;-1,"Not Functioning"))))</f>
        <v>Functioning</v>
      </c>
      <c r="J64" s="445"/>
    </row>
    <row r="65" spans="1:11" ht="15.75" x14ac:dyDescent="0.25">
      <c r="A65" s="438"/>
      <c r="B65" s="154" t="s">
        <v>168</v>
      </c>
      <c r="C65" s="153" t="s">
        <v>175</v>
      </c>
      <c r="D65" s="156"/>
      <c r="E65" s="49"/>
      <c r="F65" s="209">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9">
        <f>IFERROR(AVERAGE(F65),"")</f>
        <v>0.8</v>
      </c>
      <c r="H65" s="440"/>
      <c r="I65" s="464"/>
      <c r="J65" s="445"/>
    </row>
    <row r="66" spans="1:11" ht="15.75" x14ac:dyDescent="0.25">
      <c r="A66" s="438"/>
      <c r="B66" s="152" t="s">
        <v>170</v>
      </c>
      <c r="C66" s="153" t="s">
        <v>176</v>
      </c>
      <c r="D66" s="157"/>
      <c r="E66" s="95"/>
      <c r="F66" s="160">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60">
        <f>IFERROR(AVERAGE(F66),"")</f>
        <v>0.8</v>
      </c>
      <c r="H66" s="440"/>
      <c r="I66" s="464"/>
      <c r="J66" s="445"/>
    </row>
    <row r="67" spans="1:11" ht="15.75" x14ac:dyDescent="0.25">
      <c r="A67" s="471" t="s">
        <v>50</v>
      </c>
      <c r="B67" s="214" t="s">
        <v>105</v>
      </c>
      <c r="C67" s="40" t="s">
        <v>177</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5">
        <f>IFERROR(AVERAGE(F67),"")</f>
        <v>0.8</v>
      </c>
      <c r="H67" s="465">
        <f>IFERROR(ROUND(AVERAGE(G67:G68),2),"")</f>
        <v>0.8</v>
      </c>
      <c r="I67" s="444" t="str">
        <f>IF(H67="","",IF(H67&gt;0.69,"Functioning",IF(H67&gt;0.29,"Functioning At Risk",IF(H67&gt;-1,"Not Functioning"))))</f>
        <v>Functioning</v>
      </c>
      <c r="J67" s="445"/>
    </row>
    <row r="68" spans="1:11" ht="15.75" x14ac:dyDescent="0.25">
      <c r="A68" s="472"/>
      <c r="B68" s="216" t="s">
        <v>54</v>
      </c>
      <c r="C68" s="161" t="s">
        <v>178</v>
      </c>
      <c r="D68" s="162"/>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5">
        <f>IFERROR(AVERAGE(F68),"")</f>
        <v>0.8</v>
      </c>
      <c r="H68" s="465"/>
      <c r="I68" s="444"/>
      <c r="J68" s="445"/>
    </row>
    <row r="69" spans="1:11" ht="6.6" customHeight="1" x14ac:dyDescent="0.25">
      <c r="J69" s="4"/>
      <c r="K69" s="11"/>
    </row>
    <row r="70" spans="1:11" ht="6.6" customHeight="1" x14ac:dyDescent="0.25">
      <c r="K70" s="11"/>
    </row>
    <row r="71" spans="1:11" ht="21" customHeight="1" x14ac:dyDescent="0.25">
      <c r="A71" s="420" t="s">
        <v>293</v>
      </c>
      <c r="B71" s="421"/>
      <c r="C71" s="421"/>
      <c r="D71" s="421"/>
      <c r="E71" s="421"/>
      <c r="F71" s="421"/>
      <c r="G71" s="421"/>
      <c r="H71" s="421"/>
      <c r="I71" s="421"/>
      <c r="J71" s="422"/>
    </row>
    <row r="72" spans="1:11" ht="15.6" customHeight="1" x14ac:dyDescent="0.25">
      <c r="A72" s="103" t="s">
        <v>68</v>
      </c>
      <c r="B72" s="95"/>
      <c r="C72" s="103" t="s">
        <v>192</v>
      </c>
      <c r="D72" s="48"/>
      <c r="E72" s="143" t="s">
        <v>223</v>
      </c>
      <c r="F72" s="144"/>
      <c r="G72" s="48"/>
      <c r="H72" s="423" t="s">
        <v>136</v>
      </c>
      <c r="I72" s="424"/>
      <c r="J72" s="95"/>
    </row>
    <row r="73" spans="1:11" ht="15.6" customHeight="1" x14ac:dyDescent="0.25">
      <c r="A73" s="103" t="s">
        <v>69</v>
      </c>
      <c r="B73" s="48"/>
      <c r="C73" s="103" t="s">
        <v>202</v>
      </c>
      <c r="D73" s="48"/>
      <c r="E73" s="469" t="s">
        <v>92</v>
      </c>
      <c r="F73" s="469"/>
      <c r="G73" s="48"/>
      <c r="H73" s="423" t="s">
        <v>137</v>
      </c>
      <c r="I73" s="424"/>
      <c r="J73" s="95"/>
    </row>
    <row r="74" spans="1:11" ht="15.6" customHeight="1" x14ac:dyDescent="0.25">
      <c r="A74" s="103" t="s">
        <v>135</v>
      </c>
      <c r="B74" s="48"/>
      <c r="C74" s="103" t="s">
        <v>203</v>
      </c>
      <c r="D74" s="48"/>
      <c r="E74" s="469" t="s">
        <v>264</v>
      </c>
      <c r="F74" s="469"/>
      <c r="G74" s="48"/>
      <c r="H74" s="423" t="s">
        <v>138</v>
      </c>
      <c r="I74" s="424"/>
      <c r="J74" s="95"/>
    </row>
    <row r="75" spans="1:11" ht="15.6" customHeight="1" x14ac:dyDescent="0.25">
      <c r="A75" s="100" t="s">
        <v>258</v>
      </c>
      <c r="B75" s="48"/>
      <c r="C75" s="103" t="s">
        <v>204</v>
      </c>
      <c r="D75" s="48"/>
      <c r="E75" s="203" t="s">
        <v>257</v>
      </c>
      <c r="F75" s="204"/>
      <c r="G75" s="48"/>
      <c r="H75" s="423" t="s">
        <v>139</v>
      </c>
      <c r="I75" s="424"/>
      <c r="J75" s="95"/>
    </row>
    <row r="76" spans="1:11" ht="18" customHeight="1" x14ac:dyDescent="0.25">
      <c r="A76" s="100" t="s">
        <v>312</v>
      </c>
      <c r="B76" s="48"/>
      <c r="C76" s="287"/>
      <c r="D76" s="288"/>
      <c r="E76" s="288"/>
      <c r="F76" s="288"/>
      <c r="G76" s="288"/>
      <c r="H76" s="288"/>
      <c r="I76" s="288"/>
      <c r="J76" s="288"/>
      <c r="K76" s="55"/>
    </row>
    <row r="77" spans="1:11" ht="9.6" customHeight="1" x14ac:dyDescent="0.25">
      <c r="A77" s="1"/>
      <c r="B77" s="4"/>
      <c r="C77" s="4"/>
      <c r="D77" s="4"/>
      <c r="E77" s="4"/>
      <c r="F77" s="4"/>
      <c r="G77" s="4"/>
      <c r="H77" s="12"/>
      <c r="I77" s="98"/>
      <c r="J77" s="12"/>
    </row>
    <row r="78" spans="1:11" ht="21" x14ac:dyDescent="0.35">
      <c r="A78" s="428" t="s">
        <v>294</v>
      </c>
      <c r="B78" s="428"/>
      <c r="C78" s="428"/>
      <c r="D78" s="428"/>
      <c r="E78" s="428"/>
      <c r="F78" s="428"/>
      <c r="G78" s="428" t="s">
        <v>14</v>
      </c>
      <c r="H78" s="428"/>
      <c r="I78" s="428"/>
      <c r="J78" s="428"/>
    </row>
    <row r="79" spans="1:11" ht="15.75" x14ac:dyDescent="0.25">
      <c r="A79" s="46" t="s">
        <v>1</v>
      </c>
      <c r="B79" s="46" t="s">
        <v>2</v>
      </c>
      <c r="C79" s="429" t="s">
        <v>3</v>
      </c>
      <c r="D79" s="430"/>
      <c r="E79" s="46" t="s">
        <v>12</v>
      </c>
      <c r="F79" s="45" t="s">
        <v>13</v>
      </c>
      <c r="G79" s="46" t="s">
        <v>15</v>
      </c>
      <c r="H79" s="46" t="s">
        <v>16</v>
      </c>
      <c r="I79" s="99" t="s">
        <v>16</v>
      </c>
      <c r="J79" s="46" t="s">
        <v>261</v>
      </c>
    </row>
    <row r="80" spans="1:11" ht="15.75" customHeight="1" x14ac:dyDescent="0.25">
      <c r="A80" s="435" t="s">
        <v>51</v>
      </c>
      <c r="B80" s="435" t="s">
        <v>78</v>
      </c>
      <c r="C80" s="145" t="s">
        <v>160</v>
      </c>
      <c r="D80" s="147"/>
      <c r="E80" s="44"/>
      <c r="F80" s="28">
        <f>IF(G75="Yes","",(IF(G74="",0.8,(IF(AND(E80="",G74="Yes"),0.9,(IF(AND(E80="",G74="No"),0.8,IF(E80&gt;=80,0,IF(E80&lt;=40,1,IF(E80&gt;=68,ROUND(E80*'Reference Standards'!$B$4+'Reference Standards'!$B$5,2),ROUND(E80*'Reference Standards'!$C$4+'Reference Standards'!$C$5,2)))))))))))</f>
        <v>0.8</v>
      </c>
      <c r="G80" s="441">
        <f>IFERROR(AVERAGE(F80:F82),"")</f>
        <v>0.8</v>
      </c>
      <c r="H80" s="441">
        <f>IFERROR(ROUND(AVERAGE(G80:G82),2),"")</f>
        <v>0.8</v>
      </c>
      <c r="I80" s="444" t="str">
        <f>IF(H80="","",IF(H80&gt;0.69,"Functioning",IF(H80&gt;0.29,"Functioning At Risk",IF(H80&gt;-1,"Not Functioning"))))</f>
        <v>Functioning</v>
      </c>
      <c r="J80" s="445">
        <f>IF(AND(H80="",H83="",H85="",H99="",H102=""),"",ROUND((IF(H80="",0,H80)*0.2)+(IF(H83="",0,H83)*0.2)+(IF(H85="",0,H85)*0.2)+(IF(H99="",0,H99)*0.2)+(IF(H102="",0,H102)*0.2),2))</f>
        <v>0.8</v>
      </c>
    </row>
    <row r="81" spans="1:10" ht="15.75" customHeight="1" x14ac:dyDescent="0.25">
      <c r="A81" s="436"/>
      <c r="B81" s="436"/>
      <c r="C81" s="146" t="s">
        <v>162</v>
      </c>
      <c r="D81" s="148"/>
      <c r="E81" s="49"/>
      <c r="F81" s="206" t="str">
        <f>IF(G75="No","",IF(E81="","",  IF(E81&gt;0.95,0,IF(E81&lt;=0.02,1,ROUND(IF(E81&gt;0.26,'Reference Standards'!$B$10*E81+'Reference Standards'!$B$11, IF(E81&lt;0.05, 'Reference Standards'!$D$10*E81+'Reference Standards'!$D$11, 'Reference Standards'!$C$10*E81+'Reference Standards'!$C$11)),2))) ))</f>
        <v/>
      </c>
      <c r="G81" s="442"/>
      <c r="H81" s="442"/>
      <c r="I81" s="444"/>
      <c r="J81" s="445"/>
    </row>
    <row r="82" spans="1:10" ht="15.75" x14ac:dyDescent="0.25">
      <c r="A82" s="436"/>
      <c r="B82" s="470"/>
      <c r="C82" s="149" t="s">
        <v>164</v>
      </c>
      <c r="D82" s="150"/>
      <c r="E82" s="49"/>
      <c r="F82" s="205">
        <f>IF(G75="Yes","",(IF(G74="",0.8,(IF(AND(E82="",G74="Yes"),0.9,(IF(AND(E82="",G74="No"),0.8,IF(E82&gt;3.22,0,IF(E82&lt;0,"",ROUND('Reference Standards'!$B$15*E82+'Reference Standards'!$B$16,2))))))))))</f>
        <v>0.8</v>
      </c>
      <c r="G82" s="443"/>
      <c r="H82" s="443"/>
      <c r="I82" s="444"/>
      <c r="J82" s="445"/>
    </row>
    <row r="83" spans="1:10" ht="15.75" x14ac:dyDescent="0.25">
      <c r="A83" s="451" t="s">
        <v>4</v>
      </c>
      <c r="B83" s="453" t="s">
        <v>5</v>
      </c>
      <c r="C83" s="17" t="s">
        <v>6</v>
      </c>
      <c r="D83" s="17"/>
      <c r="E83" s="44"/>
      <c r="F83" s="91">
        <f>IF(G74="",0.8,(IF(AND(E83="",G74="Yes"),0.9,(IF(AND(E83="",G74="No"),0.8,ROUND(IF(E83&gt;1.6,0,IF(E83&lt;=1,1,E83^2*'Reference Standards'!$F$2+E83*'Reference Standards'!$F$3+'Reference Standards'!$F$4)),2))))))</f>
        <v>0.8</v>
      </c>
      <c r="G83" s="454">
        <f>IFERROR(AVERAGE(F83:F84),"")</f>
        <v>0.8</v>
      </c>
      <c r="H83" s="455">
        <f>IFERROR(ROUND(AVERAGE(G83),2),"")</f>
        <v>0.8</v>
      </c>
      <c r="I83" s="457" t="str">
        <f>IF(H83="","",IF(H83&gt;0.69,"Functioning",IF(H83&gt;0.29,"Functioning At Risk",IF(H83&gt;-1,"Not Functioning"))))</f>
        <v>Functioning</v>
      </c>
      <c r="J83" s="445"/>
    </row>
    <row r="84" spans="1:10" ht="15.75" x14ac:dyDescent="0.25">
      <c r="A84" s="452"/>
      <c r="B84" s="453"/>
      <c r="C84" s="17" t="s">
        <v>7</v>
      </c>
      <c r="D84" s="17"/>
      <c r="E84" s="50"/>
      <c r="F84" s="91">
        <f>IF(B76="Yes","",IF(G74="",0.8,(IF(AND(E84="",G74="Yes"),0.9,(IF(AND(E84="",G74="No"),0.8,(IF(OR(B74="A",B74="B",B74="Bc",B74="Ba"),IF(E84&lt;1.2,0,IF(E84&gt;=2.2,1,ROUND(IF(E84&lt;1.4,E84*'Reference Standards'!$F$13+'Reference Standards'!$F$14,E84*'Reference Standards'!$G$13+'Reference Standards'!$G$14),2))),IF(OR(B74="C",B74="Cb",B74="E"),IF(E84&lt;2,0,IF(E84&gt;=5,1,ROUND(IF(E84&lt;2.4,E84*'Reference Standards'!$G$8+'Reference Standards'!$G$9,E84*'Reference Standards'!$F$8+'Reference Standards'!$F$9),2))))))))))))</f>
        <v>0.8</v>
      </c>
      <c r="G84" s="454"/>
      <c r="H84" s="456"/>
      <c r="I84" s="458"/>
      <c r="J84" s="445"/>
    </row>
    <row r="85" spans="1:10" ht="15.75" x14ac:dyDescent="0.25">
      <c r="A85" s="448" t="s">
        <v>21</v>
      </c>
      <c r="B85" s="459" t="s">
        <v>22</v>
      </c>
      <c r="C85" s="21" t="s">
        <v>103</v>
      </c>
      <c r="D85" s="69"/>
      <c r="E85" s="44"/>
      <c r="F85" s="207" t="str">
        <f>IF(E85="","",IF(E85&gt;=660,1,IF(E85&lt;=430,ROUND('Reference Standards'!$I$4*E85+'Reference Standards'!$I$5,2),ROUND('Reference Standards'!$J$4*E85+'Reference Standards'!$J$5,2))))</f>
        <v/>
      </c>
      <c r="G85" s="431">
        <f>IFERROR(AVERAGE(F85:F86),"")</f>
        <v>0.8</v>
      </c>
      <c r="H85" s="466">
        <f>IFERROR(ROUND(AVERAGE(G85:G98),2),"")</f>
        <v>0.8</v>
      </c>
      <c r="I85" s="468" t="str">
        <f>IF(H85="","",IF(H85&gt;0.69,"Functioning",IF(H85&gt;0.29,"Functioning At Risk",IF(H85&gt;-1,"Not Functioning"))))</f>
        <v>Functioning</v>
      </c>
      <c r="J85" s="445"/>
    </row>
    <row r="86" spans="1:10" ht="15.75" x14ac:dyDescent="0.25">
      <c r="A86" s="446"/>
      <c r="B86" s="460"/>
      <c r="C86" s="24" t="s">
        <v>99</v>
      </c>
      <c r="D86" s="70"/>
      <c r="E86" s="50"/>
      <c r="F86" s="93">
        <f>IF(ISNUMBER(E85),"",IF(G74="",0.8,(IF(AND(E86="",G74="Yes"),0.9,(IF(AND(E86="",G74="No"),0.8,IF(E86&gt;=28,1,ROUND(IF(E86&lt;=13,'Reference Standards'!$I$9*E86,'Reference Standards'!$J$9*E86+'Reference Standards'!$J$10),2))))))))</f>
        <v>0.8</v>
      </c>
      <c r="G86" s="434"/>
      <c r="H86" s="466"/>
      <c r="I86" s="468"/>
      <c r="J86" s="445"/>
    </row>
    <row r="87" spans="1:10" ht="15.75" x14ac:dyDescent="0.25">
      <c r="A87" s="446"/>
      <c r="B87" s="446"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31">
        <f>IFERROR(AVERAGE(F87:F89),"")</f>
        <v>0.80000000000000016</v>
      </c>
      <c r="H87" s="467"/>
      <c r="I87" s="468"/>
      <c r="J87" s="445"/>
    </row>
    <row r="88" spans="1:10" ht="15.75" x14ac:dyDescent="0.25">
      <c r="A88" s="446"/>
      <c r="B88" s="446"/>
      <c r="C88" s="20" t="s">
        <v>57</v>
      </c>
      <c r="D88" s="151"/>
      <c r="E88" s="221"/>
      <c r="F88" s="29">
        <f>IF(G74="",0.8,(IF(AND(E88="",G74="Yes"),0.9,(IF(AND(E88="",G74="No"),0.8,ROUND(IF(E88&gt;=75,0,IF(E88&lt;=5,1,IF(E88&gt;10,E88*'Reference Standards'!$I$14+'Reference Standards'!$I$15,'Reference Standards'!$J$14*E88+'Reference Standards'!$J$15))),2))))))</f>
        <v>0.8</v>
      </c>
      <c r="G88" s="432"/>
      <c r="H88" s="467"/>
      <c r="I88" s="468"/>
      <c r="J88" s="445"/>
    </row>
    <row r="89" spans="1:10" ht="15.75" x14ac:dyDescent="0.25">
      <c r="A89" s="446"/>
      <c r="B89" s="447"/>
      <c r="C89" s="20" t="s">
        <v>125</v>
      </c>
      <c r="D89" s="20"/>
      <c r="E89" s="50"/>
      <c r="F89" s="93">
        <f>IF(G74="",0.8,(IF(AND(E89="",G74="Yes"),0.9,(IF(AND(E89="",G74="No"),0.8,IF(E89&gt;=50,0,ROUND(E89*'Reference Standards'!$I$18+'Reference Standards'!$I$19,2)))))))</f>
        <v>0.8</v>
      </c>
      <c r="G89" s="434"/>
      <c r="H89" s="467"/>
      <c r="I89" s="468"/>
      <c r="J89" s="445"/>
    </row>
    <row r="90" spans="1:10" ht="15.75" x14ac:dyDescent="0.25">
      <c r="A90" s="446"/>
      <c r="B90" s="18" t="s">
        <v>70</v>
      </c>
      <c r="C90" s="26" t="s">
        <v>80</v>
      </c>
      <c r="D90" s="68"/>
      <c r="E90" s="50"/>
      <c r="F90" s="27" t="str">
        <f>IF(E90="","",IF(E90&gt;0.1,1,IF(E90&lt;=0.01,0,ROUND(E90*'Reference Standards'!$I$22+'Reference Standards'!$I$23,2))))</f>
        <v/>
      </c>
      <c r="G90" s="27" t="str">
        <f>IFERROR(AVERAGE(F90),"")</f>
        <v/>
      </c>
      <c r="H90" s="467"/>
      <c r="I90" s="468"/>
      <c r="J90" s="445"/>
    </row>
    <row r="91" spans="1:10" ht="15.75" x14ac:dyDescent="0.25">
      <c r="A91" s="446"/>
      <c r="B91" s="448" t="s">
        <v>45</v>
      </c>
      <c r="C91" s="25" t="s">
        <v>46</v>
      </c>
      <c r="D91" s="25"/>
      <c r="E91" s="53"/>
      <c r="F91" s="208">
        <f>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49">
        <f>IFERROR(AVERAGE(F91:F94),"")</f>
        <v>0.80000000000000016</v>
      </c>
      <c r="H91" s="467"/>
      <c r="I91" s="468"/>
      <c r="J91" s="445"/>
    </row>
    <row r="92" spans="1:10" ht="15.75" x14ac:dyDescent="0.25">
      <c r="A92" s="446"/>
      <c r="B92" s="446"/>
      <c r="C92" s="19" t="s">
        <v>47</v>
      </c>
      <c r="D92" s="19"/>
      <c r="E92" s="52"/>
      <c r="F92" s="29">
        <f>IF(G74="",0.8,(IF(AND(E92="",G74="Yes"),0.9,(IF(AND(E92="",G74="No"),0.8,ROUND(  IF(E92&lt;=1.1,0, IF(E92&gt;=3,1, IF(E92&lt;2, E92^2*'Reference Standards'!$I$42+  E92*'Reference Standards'!$I$43 + 'Reference Standards'!$I$44,      E92*'Reference Standards'!$J$43+'Reference Standards'!$J$44))),2))))))</f>
        <v>0.8</v>
      </c>
      <c r="G92" s="433"/>
      <c r="H92" s="467"/>
      <c r="I92" s="468"/>
      <c r="J92" s="445"/>
    </row>
    <row r="93" spans="1:10" ht="15.75" x14ac:dyDescent="0.25">
      <c r="A93" s="446"/>
      <c r="B93" s="446"/>
      <c r="C93" s="19" t="s">
        <v>104</v>
      </c>
      <c r="D93" s="19"/>
      <c r="E93" s="52"/>
      <c r="F93" s="223">
        <f>IF(G74="",0.8,(IF(AND(E93="",G74="Yes"),0.9,(IF(AND(E93="",G74="No"),0.8,IF(OR(B74="A",LEFT(B74,1)="B"),IF(OR(E93&lt;=20,E93&gt;=90),0,IF(AND(E93&gt;=50,E93&lt;=60),1,IF(E93&lt;50,E93*'Reference Standards'!$I$48+'Reference Standards'!$I$49,E93*'Reference Standards'!$J$48+'Reference Standards'!$J$49))),IF(OR(LEFT(B74)="C",B74="E"),IF(OR(E93&lt;=20,E93&gt;=85),0,IF(AND(E93&lt;=65,E93&gt;=45),1,IF(E93&lt;45,E93*'Reference Standards'!$I$53+'Reference Standards'!$I$54,E93*'Reference Standards'!$J$53+'Reference Standards'!$J$54))))))))))</f>
        <v>0.8</v>
      </c>
      <c r="G93" s="433"/>
      <c r="H93" s="467"/>
      <c r="I93" s="468"/>
      <c r="J93" s="445"/>
    </row>
    <row r="94" spans="1:10" ht="15.75" x14ac:dyDescent="0.25">
      <c r="A94" s="446"/>
      <c r="B94" s="447"/>
      <c r="C94" s="23" t="s">
        <v>88</v>
      </c>
      <c r="D94" s="19"/>
      <c r="E94" s="54"/>
      <c r="F94" s="224" t="str">
        <f>IF(E94="","",IF(E94&gt;=1.6,0,IF(E94&lt;=1,1,ROUND('Reference Standards'!$I$57*E94^3+'Reference Standards'!$I$58*E94^2+'Reference Standards'!$I$59*E94+'Reference Standards'!$I$60,2))))</f>
        <v/>
      </c>
      <c r="G94" s="450"/>
      <c r="H94" s="467"/>
      <c r="I94" s="468"/>
      <c r="J94" s="445"/>
    </row>
    <row r="95" spans="1:10" ht="15.75" x14ac:dyDescent="0.25">
      <c r="A95" s="446"/>
      <c r="B95" s="448" t="s">
        <v>44</v>
      </c>
      <c r="C95" s="21" t="s">
        <v>180</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31">
        <f>IFERROR(AVERAGE(F95:F98),"")</f>
        <v>0.80000000000000016</v>
      </c>
      <c r="H95" s="467"/>
      <c r="I95" s="468"/>
      <c r="J95" s="445"/>
    </row>
    <row r="96" spans="1:10" ht="15.75" x14ac:dyDescent="0.25">
      <c r="A96" s="446"/>
      <c r="B96" s="446"/>
      <c r="C96" s="23" t="s">
        <v>181</v>
      </c>
      <c r="D96" s="151"/>
      <c r="E96" s="222"/>
      <c r="F96" s="29">
        <f>IF(G74="",0.8,(IF(AND(E96="",G74="Yes"),0.9,(IF(AND(E96="",G74="No"),0.8,IF(B75="Yes",IF(E96&lt;=50,0,IF(E96&gt;=80,1,ROUND('Reference Standards'!$I$69*E96+'Reference Standards'!$I$70,2))),IF(B75="No",IF(E96&gt;=80,0,IF(E96&lt;=50,1,ROUND(E96*'Reference Standards'!$J$69+'Reference Standards'!$J$70,2))))))))))</f>
        <v>0.8</v>
      </c>
      <c r="G96" s="432"/>
      <c r="H96" s="467"/>
      <c r="I96" s="468"/>
      <c r="J96" s="445"/>
    </row>
    <row r="97" spans="1:11" ht="15.75" x14ac:dyDescent="0.25">
      <c r="A97" s="446"/>
      <c r="B97" s="446"/>
      <c r="C97" s="23" t="s">
        <v>182</v>
      </c>
      <c r="D97" s="151"/>
      <c r="E97" s="222"/>
      <c r="F97" s="29">
        <f>IF(G74="",0.8,(IF(AND(E97="",G74="Yes"),0.9,(IF(AND(E97="",G74="No"),0.8,IF(E97&lt;=50,0,IF(E97&gt;=80,1, ROUND(E97*'Reference Standards'!$I$73+'Reference Standards'!$I$74,2))))))))</f>
        <v>0.8</v>
      </c>
      <c r="G97" s="433"/>
      <c r="H97" s="467"/>
      <c r="I97" s="468"/>
      <c r="J97" s="445"/>
    </row>
    <row r="98" spans="1:11" ht="15.75" x14ac:dyDescent="0.25">
      <c r="A98" s="446"/>
      <c r="B98" s="447"/>
      <c r="C98" s="461" t="s">
        <v>272</v>
      </c>
      <c r="D98" s="462"/>
      <c r="E98" s="16"/>
      <c r="F98" s="93" t="str">
        <f>IF(OR(B75="",B75="No"),"",IF(AND(E98="",B75="Yes",G74="Yes"),0.9,IF(OR(G74="No",G74=""),0.8,IF(E98&lt;=9,0,IF(E98&gt;=14,1,ROUND('Reference Standards'!$I$77*E98+'Reference Standards'!$I$78,2))))))</f>
        <v/>
      </c>
      <c r="G98" s="434"/>
      <c r="H98" s="467"/>
      <c r="I98" s="468"/>
      <c r="J98" s="445"/>
    </row>
    <row r="99" spans="1:11" ht="15.75" x14ac:dyDescent="0.25">
      <c r="A99" s="437" t="s">
        <v>49</v>
      </c>
      <c r="B99" s="152" t="s">
        <v>167</v>
      </c>
      <c r="C99" s="153" t="s">
        <v>174</v>
      </c>
      <c r="D99" s="155"/>
      <c r="E99" s="95"/>
      <c r="F99" s="160">
        <f>IF(G74="",0.8,(IF(AND(E99="",G74="Yes"),0.9,(IF(AND(E99="",G74="No"),0.8,IF(E99&gt;=25,0,IF(E99&lt;=10,1,ROUND(IF(E99&gt;18,'Reference Standards'!$L$4*E99+'Reference Standards'!$L$5,IF(E99&lt;12,'Reference Standards'!$N$4*E99+'Reference Standards'!$N$5,'Reference Standards'!$M$4*E99+'Reference Standards'!$M$5)),2))))))))</f>
        <v>0.8</v>
      </c>
      <c r="G99" s="158">
        <f>IFERROR(AVERAGE(F99),"")</f>
        <v>0.8</v>
      </c>
      <c r="H99" s="439">
        <f>IFERROR(ROUND(AVERAGE(G99:G101),2),"")</f>
        <v>0.8</v>
      </c>
      <c r="I99" s="463" t="str">
        <f>IF(H99="","",IF(H99&gt;0.69,"Functioning",IF(H99&gt;0.29,"Functioning At Risk",IF(H99&gt;-1,"Not Functioning"))))</f>
        <v>Functioning</v>
      </c>
      <c r="J99" s="445"/>
    </row>
    <row r="100" spans="1:11" ht="15.75" x14ac:dyDescent="0.25">
      <c r="A100" s="438"/>
      <c r="B100" s="154" t="s">
        <v>168</v>
      </c>
      <c r="C100" s="153" t="s">
        <v>175</v>
      </c>
      <c r="D100" s="156"/>
      <c r="E100" s="49"/>
      <c r="F100" s="209">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9">
        <f>IFERROR(AVERAGE(F100),"")</f>
        <v>0.8</v>
      </c>
      <c r="H100" s="440"/>
      <c r="I100" s="464"/>
      <c r="J100" s="445"/>
    </row>
    <row r="101" spans="1:11" ht="15.75" x14ac:dyDescent="0.25">
      <c r="A101" s="438"/>
      <c r="B101" s="152" t="s">
        <v>170</v>
      </c>
      <c r="C101" s="153" t="s">
        <v>176</v>
      </c>
      <c r="D101" s="157"/>
      <c r="E101" s="95"/>
      <c r="F101" s="160">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60">
        <f>IFERROR(AVERAGE(F101),"")</f>
        <v>0.8</v>
      </c>
      <c r="H101" s="440"/>
      <c r="I101" s="464"/>
      <c r="J101" s="445"/>
    </row>
    <row r="102" spans="1:11" ht="15.75" x14ac:dyDescent="0.25">
      <c r="A102" s="471" t="s">
        <v>50</v>
      </c>
      <c r="B102" s="214" t="s">
        <v>105</v>
      </c>
      <c r="C102" s="40" t="s">
        <v>177</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5">
        <f>IFERROR(AVERAGE(F102),"")</f>
        <v>0.8</v>
      </c>
      <c r="H102" s="465">
        <f>IFERROR(ROUND(AVERAGE(G102:G103),2),"")</f>
        <v>0.8</v>
      </c>
      <c r="I102" s="444" t="str">
        <f>IF(H102="","",IF(H102&gt;0.69,"Functioning",IF(H102&gt;0.29,"Functioning At Risk",IF(H102&gt;-1,"Not Functioning"))))</f>
        <v>Functioning</v>
      </c>
      <c r="J102" s="445"/>
    </row>
    <row r="103" spans="1:11" ht="15.75" x14ac:dyDescent="0.25">
      <c r="A103" s="472"/>
      <c r="B103" s="216" t="s">
        <v>54</v>
      </c>
      <c r="C103" s="161" t="s">
        <v>178</v>
      </c>
      <c r="D103" s="162"/>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5">
        <f>IFERROR(AVERAGE(F103),"")</f>
        <v>0.8</v>
      </c>
      <c r="H103" s="465"/>
      <c r="I103" s="444"/>
      <c r="J103" s="445"/>
    </row>
    <row r="104" spans="1:11" ht="8.4499999999999993" customHeight="1" x14ac:dyDescent="0.25">
      <c r="J104" s="4"/>
      <c r="K104" s="11"/>
    </row>
    <row r="105" spans="1:11" ht="8.4499999999999993" customHeight="1" x14ac:dyDescent="0.25">
      <c r="K105" s="11"/>
    </row>
    <row r="106" spans="1:11" ht="21" customHeight="1" x14ac:dyDescent="0.25">
      <c r="A106" s="420" t="s">
        <v>293</v>
      </c>
      <c r="B106" s="421"/>
      <c r="C106" s="421"/>
      <c r="D106" s="421"/>
      <c r="E106" s="421"/>
      <c r="F106" s="421"/>
      <c r="G106" s="421"/>
      <c r="H106" s="421"/>
      <c r="I106" s="421"/>
      <c r="J106" s="422"/>
    </row>
    <row r="107" spans="1:11" ht="18" customHeight="1" x14ac:dyDescent="0.25">
      <c r="A107" s="103" t="s">
        <v>68</v>
      </c>
      <c r="B107" s="95"/>
      <c r="C107" s="103" t="s">
        <v>192</v>
      </c>
      <c r="D107" s="48"/>
      <c r="E107" s="143" t="s">
        <v>223</v>
      </c>
      <c r="F107" s="144"/>
      <c r="G107" s="48"/>
      <c r="H107" s="423" t="s">
        <v>136</v>
      </c>
      <c r="I107" s="424"/>
      <c r="J107" s="95"/>
    </row>
    <row r="108" spans="1:11" ht="18" customHeight="1" x14ac:dyDescent="0.25">
      <c r="A108" s="103" t="s">
        <v>69</v>
      </c>
      <c r="B108" s="48"/>
      <c r="C108" s="103" t="s">
        <v>202</v>
      </c>
      <c r="D108" s="48"/>
      <c r="E108" s="469" t="s">
        <v>92</v>
      </c>
      <c r="F108" s="469"/>
      <c r="G108" s="48"/>
      <c r="H108" s="423" t="s">
        <v>137</v>
      </c>
      <c r="I108" s="424"/>
      <c r="J108" s="95"/>
    </row>
    <row r="109" spans="1:11" ht="18" customHeight="1" x14ac:dyDescent="0.25">
      <c r="A109" s="103" t="s">
        <v>135</v>
      </c>
      <c r="B109" s="48"/>
      <c r="C109" s="103" t="s">
        <v>203</v>
      </c>
      <c r="D109" s="48"/>
      <c r="E109" s="469" t="s">
        <v>264</v>
      </c>
      <c r="F109" s="469"/>
      <c r="G109" s="48"/>
      <c r="H109" s="423" t="s">
        <v>138</v>
      </c>
      <c r="I109" s="424"/>
      <c r="J109" s="95"/>
    </row>
    <row r="110" spans="1:11" ht="18" customHeight="1" x14ac:dyDescent="0.25">
      <c r="A110" s="100" t="s">
        <v>258</v>
      </c>
      <c r="B110" s="48"/>
      <c r="C110" s="103" t="s">
        <v>204</v>
      </c>
      <c r="D110" s="48"/>
      <c r="E110" s="203" t="s">
        <v>257</v>
      </c>
      <c r="F110" s="204"/>
      <c r="G110" s="48"/>
      <c r="H110" s="423" t="s">
        <v>139</v>
      </c>
      <c r="I110" s="424"/>
      <c r="J110" s="95"/>
    </row>
    <row r="111" spans="1:11" ht="18" customHeight="1" x14ac:dyDescent="0.25">
      <c r="A111" s="100" t="s">
        <v>312</v>
      </c>
      <c r="B111" s="48"/>
      <c r="C111" s="287"/>
      <c r="D111" s="288"/>
      <c r="E111" s="288"/>
      <c r="F111" s="288"/>
      <c r="G111" s="288"/>
      <c r="H111" s="288"/>
      <c r="I111" s="288"/>
      <c r="J111" s="288"/>
      <c r="K111" s="55"/>
    </row>
    <row r="112" spans="1:11" ht="6.6" customHeight="1" x14ac:dyDescent="0.25">
      <c r="A112" s="1"/>
      <c r="B112" s="4"/>
      <c r="C112" s="4"/>
      <c r="D112" s="4"/>
      <c r="E112" s="4"/>
      <c r="F112" s="4"/>
      <c r="G112" s="4"/>
      <c r="H112" s="12"/>
      <c r="I112" s="98"/>
      <c r="J112" s="12"/>
    </row>
    <row r="113" spans="1:10" ht="21" x14ac:dyDescent="0.35">
      <c r="A113" s="428" t="s">
        <v>294</v>
      </c>
      <c r="B113" s="428"/>
      <c r="C113" s="428"/>
      <c r="D113" s="428"/>
      <c r="E113" s="428"/>
      <c r="F113" s="428"/>
      <c r="G113" s="428" t="s">
        <v>14</v>
      </c>
      <c r="H113" s="428"/>
      <c r="I113" s="428"/>
      <c r="J113" s="428"/>
    </row>
    <row r="114" spans="1:10" ht="15.75" x14ac:dyDescent="0.25">
      <c r="A114" s="46" t="s">
        <v>1</v>
      </c>
      <c r="B114" s="46" t="s">
        <v>2</v>
      </c>
      <c r="C114" s="429" t="s">
        <v>3</v>
      </c>
      <c r="D114" s="430"/>
      <c r="E114" s="46" t="s">
        <v>12</v>
      </c>
      <c r="F114" s="45" t="s">
        <v>13</v>
      </c>
      <c r="G114" s="46" t="s">
        <v>15</v>
      </c>
      <c r="H114" s="46" t="s">
        <v>16</v>
      </c>
      <c r="I114" s="99" t="s">
        <v>16</v>
      </c>
      <c r="J114" s="46" t="s">
        <v>261</v>
      </c>
    </row>
    <row r="115" spans="1:10" ht="15.75" customHeight="1" x14ac:dyDescent="0.25">
      <c r="A115" s="435" t="s">
        <v>51</v>
      </c>
      <c r="B115" s="435" t="s">
        <v>78</v>
      </c>
      <c r="C115" s="145" t="s">
        <v>160</v>
      </c>
      <c r="D115" s="147"/>
      <c r="E115" s="44"/>
      <c r="F115" s="28">
        <f>IF(G110="Yes","",(IF(G109="",0.8,(IF(AND(E115="",G109="Yes"),0.9,(IF(AND(E115="",G109="No"),0.8,IF(E115&gt;=80,0,IF(E115&lt;=40,1,IF(E115&gt;=68,ROUND(E115*'Reference Standards'!$B$4+'Reference Standards'!$B$5,2),ROUND(E115*'Reference Standards'!$C$4+'Reference Standards'!$C$5,2)))))))))))</f>
        <v>0.8</v>
      </c>
      <c r="G115" s="441">
        <f>IFERROR(AVERAGE(F115:F117),"")</f>
        <v>0.8</v>
      </c>
      <c r="H115" s="441">
        <f>IFERROR(ROUND(AVERAGE(G115:G117),2),"")</f>
        <v>0.8</v>
      </c>
      <c r="I115" s="444" t="str">
        <f>IF(H115="","",IF(H115&gt;0.69,"Functioning",IF(H115&gt;0.29,"Functioning At Risk",IF(H115&gt;-1,"Not Functioning"))))</f>
        <v>Functioning</v>
      </c>
      <c r="J115" s="445">
        <f>IF(AND(H115="",H118="",H120="",H134="",H137=""),"",ROUND((IF(H115="",0,H115)*0.2)+(IF(H118="",0,H118)*0.2)+(IF(H120="",0,H120)*0.2)+(IF(H134="",0,H134)*0.2)+(IF(H137="",0,H137)*0.2),2))</f>
        <v>0.8</v>
      </c>
    </row>
    <row r="116" spans="1:10" ht="15.75" customHeight="1" x14ac:dyDescent="0.25">
      <c r="A116" s="436"/>
      <c r="B116" s="436"/>
      <c r="C116" s="146" t="s">
        <v>162</v>
      </c>
      <c r="D116" s="148"/>
      <c r="E116" s="49"/>
      <c r="F116" s="206" t="str">
        <f>IF(G110="No","",IF(E116="","",  IF(E116&gt;0.95,0,IF(E116&lt;=0.02,1,ROUND(IF(E116&gt;0.26,'Reference Standards'!$B$10*E116+'Reference Standards'!$B$11, IF(E116&lt;0.05, 'Reference Standards'!$D$10*E116+'Reference Standards'!$D$11, 'Reference Standards'!$C$10*E116+'Reference Standards'!$C$11)),2))) ))</f>
        <v/>
      </c>
      <c r="G116" s="442"/>
      <c r="H116" s="442"/>
      <c r="I116" s="444"/>
      <c r="J116" s="445"/>
    </row>
    <row r="117" spans="1:10" ht="15.75" x14ac:dyDescent="0.25">
      <c r="A117" s="436"/>
      <c r="B117" s="470"/>
      <c r="C117" s="149" t="s">
        <v>164</v>
      </c>
      <c r="D117" s="150"/>
      <c r="E117" s="49"/>
      <c r="F117" s="205">
        <f>IF(G110="Yes","",(IF(G109="",0.8,(IF(AND(E117="",G109="Yes"),0.9,(IF(AND(E117="",G109="No"),0.8,IF(E117&gt;3.22,0,IF(E117&lt;0,"",ROUND('Reference Standards'!$B$15*E117+'Reference Standards'!$B$16,2))))))))))</f>
        <v>0.8</v>
      </c>
      <c r="G117" s="443"/>
      <c r="H117" s="443"/>
      <c r="I117" s="444"/>
      <c r="J117" s="445"/>
    </row>
    <row r="118" spans="1:10" ht="15.75" customHeight="1" x14ac:dyDescent="0.25">
      <c r="A118" s="451" t="s">
        <v>4</v>
      </c>
      <c r="B118" s="453" t="s">
        <v>5</v>
      </c>
      <c r="C118" s="17" t="s">
        <v>6</v>
      </c>
      <c r="D118" s="17"/>
      <c r="E118" s="44"/>
      <c r="F118" s="91">
        <f>IF(G109="",0.8,(IF(AND(E118="",G109="Yes"),0.9,(IF(AND(E118="",G109="No"),0.8,ROUND(IF(E118&gt;1.6,0,IF(E118&lt;=1,1,E118^2*'Reference Standards'!$F$2+E118*'Reference Standards'!$F$3+'Reference Standards'!$F$4)),2))))))</f>
        <v>0.8</v>
      </c>
      <c r="G118" s="454">
        <f>IFERROR(AVERAGE(F118:F119),"")</f>
        <v>0.8</v>
      </c>
      <c r="H118" s="455">
        <f>IFERROR(ROUND(AVERAGE(G118),2),"")</f>
        <v>0.8</v>
      </c>
      <c r="I118" s="457" t="str">
        <f>IF(H118="","",IF(H118&gt;0.69,"Functioning",IF(H118&gt;0.29,"Functioning At Risk",IF(H118&gt;-1,"Not Functioning"))))</f>
        <v>Functioning</v>
      </c>
      <c r="J118" s="445"/>
    </row>
    <row r="119" spans="1:10" ht="15.75" x14ac:dyDescent="0.25">
      <c r="A119" s="452"/>
      <c r="B119" s="453"/>
      <c r="C119" s="17" t="s">
        <v>7</v>
      </c>
      <c r="D119" s="17"/>
      <c r="E119" s="50"/>
      <c r="F119" s="91">
        <f>IF(B111="Yes","",IF(G109="",0.8,(IF(AND(E119="",G109="Yes"),0.9,(IF(AND(E119="",G109="No"),0.8,(IF(OR(B109="A",B109="B",B109="Bc",B109="Ba"),IF(E119&lt;1.2,0,IF(E119&gt;=2.2,1,ROUND(IF(E119&lt;1.4,E119*'Reference Standards'!$F$13+'Reference Standards'!$F$14,E119*'Reference Standards'!$G$13+'Reference Standards'!$G$14),2))),IF(OR(B109="C",B109="Cb",B109="E"),IF(E119&lt;2,0,IF(E119&gt;=5,1,ROUND(IF(E119&lt;2.4,E119*'Reference Standards'!$G$8+'Reference Standards'!$G$9,E119*'Reference Standards'!$F$8+'Reference Standards'!$F$9),2))))))))))))</f>
        <v>0.8</v>
      </c>
      <c r="G119" s="454"/>
      <c r="H119" s="456"/>
      <c r="I119" s="458"/>
      <c r="J119" s="445"/>
    </row>
    <row r="120" spans="1:10" ht="15.75" customHeight="1" x14ac:dyDescent="0.25">
      <c r="A120" s="448" t="s">
        <v>21</v>
      </c>
      <c r="B120" s="459" t="s">
        <v>22</v>
      </c>
      <c r="C120" s="21" t="s">
        <v>103</v>
      </c>
      <c r="D120" s="69"/>
      <c r="E120" s="44"/>
      <c r="F120" s="207" t="str">
        <f>IF(E120="","",IF(E120&gt;=660,1,IF(E120&lt;=430,ROUND('Reference Standards'!$I$4*E120+'Reference Standards'!$I$5,2),ROUND('Reference Standards'!$J$4*E120+'Reference Standards'!$J$5,2))))</f>
        <v/>
      </c>
      <c r="G120" s="431">
        <f>IFERROR(AVERAGE(F120:F121),"")</f>
        <v>0.8</v>
      </c>
      <c r="H120" s="466">
        <f>IFERROR(ROUND(AVERAGE(G120:G133),2),"")</f>
        <v>0.8</v>
      </c>
      <c r="I120" s="468" t="str">
        <f>IF(H120="","",IF(H120&gt;0.69,"Functioning",IF(H120&gt;0.29,"Functioning At Risk",IF(H120&gt;-1,"Not Functioning"))))</f>
        <v>Functioning</v>
      </c>
      <c r="J120" s="445"/>
    </row>
    <row r="121" spans="1:10" ht="15.75" x14ac:dyDescent="0.25">
      <c r="A121" s="446"/>
      <c r="B121" s="460"/>
      <c r="C121" s="24" t="s">
        <v>99</v>
      </c>
      <c r="D121" s="70"/>
      <c r="E121" s="50"/>
      <c r="F121" s="93">
        <f>IF(ISNUMBER(E120),"",IF(G109="",0.8,(IF(AND(E121="",G109="Yes"),0.9,(IF(AND(E121="",G109="No"),0.8,IF(E121&gt;=28,1,ROUND(IF(E121&lt;=13,'Reference Standards'!$I$9*E121,'Reference Standards'!$J$9*E121+'Reference Standards'!$J$10),2))))))))</f>
        <v>0.8</v>
      </c>
      <c r="G121" s="434"/>
      <c r="H121" s="466"/>
      <c r="I121" s="468"/>
      <c r="J121" s="445"/>
    </row>
    <row r="122" spans="1:10" ht="15.75" x14ac:dyDescent="0.25">
      <c r="A122" s="446"/>
      <c r="B122" s="446"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31">
        <f>IFERROR(AVERAGE(F122:F124),"")</f>
        <v>0.80000000000000016</v>
      </c>
      <c r="H122" s="467"/>
      <c r="I122" s="468"/>
      <c r="J122" s="445"/>
    </row>
    <row r="123" spans="1:10" ht="15.75" x14ac:dyDescent="0.25">
      <c r="A123" s="446"/>
      <c r="B123" s="446"/>
      <c r="C123" s="20" t="s">
        <v>57</v>
      </c>
      <c r="D123" s="151"/>
      <c r="E123" s="221"/>
      <c r="F123" s="29">
        <f>IF(G109="",0.8,(IF(AND(E123="",G109="Yes"),0.9,(IF(AND(E123="",G109="No"),0.8,ROUND(IF(E123&gt;=75,0,IF(E123&lt;=5,1,IF(E123&gt;10,E123*'Reference Standards'!$I$14+'Reference Standards'!$I$15,'Reference Standards'!$J$14*E123+'Reference Standards'!$J$15))),2))))))</f>
        <v>0.8</v>
      </c>
      <c r="G123" s="432"/>
      <c r="H123" s="467"/>
      <c r="I123" s="468"/>
      <c r="J123" s="445"/>
    </row>
    <row r="124" spans="1:10" ht="15.75" x14ac:dyDescent="0.25">
      <c r="A124" s="446"/>
      <c r="B124" s="447"/>
      <c r="C124" s="20" t="s">
        <v>125</v>
      </c>
      <c r="D124" s="20"/>
      <c r="E124" s="50"/>
      <c r="F124" s="93">
        <f>IF(G109="",0.8,(IF(AND(E124="",G109="Yes"),0.9,(IF(AND(E124="",G109="No"),0.8,IF(E124&gt;=50,0,ROUND(E124*'Reference Standards'!$I$18+'Reference Standards'!$I$19,2)))))))</f>
        <v>0.8</v>
      </c>
      <c r="G124" s="434"/>
      <c r="H124" s="467"/>
      <c r="I124" s="468"/>
      <c r="J124" s="445"/>
    </row>
    <row r="125" spans="1:10" ht="15.75" x14ac:dyDescent="0.25">
      <c r="A125" s="446"/>
      <c r="B125" s="18" t="s">
        <v>70</v>
      </c>
      <c r="C125" s="26" t="s">
        <v>80</v>
      </c>
      <c r="D125" s="68"/>
      <c r="E125" s="50"/>
      <c r="F125" s="27" t="str">
        <f>IF(E125="","",IF(E125&gt;0.1,1,IF(E125&lt;=0.01,0,ROUND(E125*'Reference Standards'!$I$22+'Reference Standards'!$I$23,2))))</f>
        <v/>
      </c>
      <c r="G125" s="27" t="str">
        <f>IFERROR(AVERAGE(F125),"")</f>
        <v/>
      </c>
      <c r="H125" s="467"/>
      <c r="I125" s="468"/>
      <c r="J125" s="445"/>
    </row>
    <row r="126" spans="1:10" ht="15.75" x14ac:dyDescent="0.25">
      <c r="A126" s="446"/>
      <c r="B126" s="448" t="s">
        <v>45</v>
      </c>
      <c r="C126" s="25" t="s">
        <v>46</v>
      </c>
      <c r="D126" s="25"/>
      <c r="E126" s="53"/>
      <c r="F126" s="208">
        <f>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49">
        <f>IFERROR(AVERAGE(F126:F129),"")</f>
        <v>0.80000000000000016</v>
      </c>
      <c r="H126" s="467"/>
      <c r="I126" s="468"/>
      <c r="J126" s="445"/>
    </row>
    <row r="127" spans="1:10" ht="15.75" x14ac:dyDescent="0.25">
      <c r="A127" s="446"/>
      <c r="B127" s="446"/>
      <c r="C127" s="19" t="s">
        <v>47</v>
      </c>
      <c r="D127" s="19"/>
      <c r="E127" s="52"/>
      <c r="F127" s="29">
        <f>IF(G109="",0.8,(IF(AND(E127="",G109="Yes"),0.9,(IF(AND(E127="",G109="No"),0.8,ROUND(  IF(E127&lt;=1.1,0, IF(E127&gt;=3,1, IF(E127&lt;2, E127^2*'Reference Standards'!$I$42+  E127*'Reference Standards'!$I$43 + 'Reference Standards'!$I$44,      E127*'Reference Standards'!$J$43+'Reference Standards'!$J$44))),2))))))</f>
        <v>0.8</v>
      </c>
      <c r="G127" s="433"/>
      <c r="H127" s="467"/>
      <c r="I127" s="468"/>
      <c r="J127" s="445"/>
    </row>
    <row r="128" spans="1:10" ht="15.75" x14ac:dyDescent="0.25">
      <c r="A128" s="446"/>
      <c r="B128" s="446"/>
      <c r="C128" s="19" t="s">
        <v>104</v>
      </c>
      <c r="D128" s="19"/>
      <c r="E128" s="52"/>
      <c r="F128" s="223">
        <f>IF(G109="",0.8,(IF(AND(E128="",G109="Yes"),0.9,(IF(AND(E128="",G109="No"),0.8,IF(OR(B109="A",LEFT(B109,1)="B"),IF(OR(E128&lt;=20,E128&gt;=90),0,IF(AND(E128&gt;=50,E128&lt;=60),1,IF(E128&lt;50,E128*'Reference Standards'!$I$48+'Reference Standards'!$I$49,E128*'Reference Standards'!$J$48+'Reference Standards'!$J$49))),IF(OR(LEFT(B109)="C",B109="E"),IF(OR(E128&lt;=20,E128&gt;=85),0,IF(AND(E128&lt;=65,E128&gt;=45),1,IF(E128&lt;45,E128*'Reference Standards'!$I$53+'Reference Standards'!$I$54,E128*'Reference Standards'!$J$53+'Reference Standards'!$J$54))))))))))</f>
        <v>0.8</v>
      </c>
      <c r="G128" s="433"/>
      <c r="H128" s="467"/>
      <c r="I128" s="468"/>
      <c r="J128" s="445"/>
    </row>
    <row r="129" spans="1:11" ht="15.75" x14ac:dyDescent="0.25">
      <c r="A129" s="446"/>
      <c r="B129" s="447"/>
      <c r="C129" s="23" t="s">
        <v>88</v>
      </c>
      <c r="D129" s="19"/>
      <c r="E129" s="54"/>
      <c r="F129" s="224" t="str">
        <f>IF(E129="","",IF(E129&gt;=1.6,0,IF(E129&lt;=1,1,ROUND('Reference Standards'!$I$57*E129^3+'Reference Standards'!$I$58*E129^2+'Reference Standards'!$I$59*E129+'Reference Standards'!$I$60,2))))</f>
        <v/>
      </c>
      <c r="G129" s="450"/>
      <c r="H129" s="467"/>
      <c r="I129" s="468"/>
      <c r="J129" s="445"/>
    </row>
    <row r="130" spans="1:11" ht="15.75" x14ac:dyDescent="0.25">
      <c r="A130" s="446"/>
      <c r="B130" s="448" t="s">
        <v>44</v>
      </c>
      <c r="C130" s="21" t="s">
        <v>180</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31">
        <f>IFERROR(AVERAGE(F130:F133),"")</f>
        <v>0.80000000000000016</v>
      </c>
      <c r="H130" s="467"/>
      <c r="I130" s="468"/>
      <c r="J130" s="445"/>
    </row>
    <row r="131" spans="1:11" ht="15.75" x14ac:dyDescent="0.25">
      <c r="A131" s="446"/>
      <c r="B131" s="446"/>
      <c r="C131" s="23" t="s">
        <v>181</v>
      </c>
      <c r="D131" s="151"/>
      <c r="E131" s="222"/>
      <c r="F131" s="29">
        <f>IF(G109="",0.8,(IF(AND(E131="",G109="Yes"),0.9,(IF(AND(E131="",G109="No"),0.8,IF(B110="Yes",IF(E131&lt;=50,0,IF(E131&gt;=80,1,ROUND('Reference Standards'!$I$69*E131+'Reference Standards'!$I$70,2))),IF(B110="No",IF(E131&gt;=80,0,IF(E131&lt;=50,1,ROUND(E131*'Reference Standards'!$J$69+'Reference Standards'!$J$70,2))))))))))</f>
        <v>0.8</v>
      </c>
      <c r="G131" s="432"/>
      <c r="H131" s="467"/>
      <c r="I131" s="468"/>
      <c r="J131" s="445"/>
    </row>
    <row r="132" spans="1:11" ht="15.75" x14ac:dyDescent="0.25">
      <c r="A132" s="446"/>
      <c r="B132" s="446"/>
      <c r="C132" s="23" t="s">
        <v>182</v>
      </c>
      <c r="D132" s="151"/>
      <c r="E132" s="222"/>
      <c r="F132" s="29">
        <f>IF(G109="",0.8,(IF(AND(E132="",G109="Yes"),0.9,(IF(AND(E132="",G109="No"),0.8,IF(E132&lt;=50,0,IF(E132&gt;=80,1, ROUND(E132*'Reference Standards'!$I$73+'Reference Standards'!$I$74,2))))))))</f>
        <v>0.8</v>
      </c>
      <c r="G132" s="433"/>
      <c r="H132" s="467"/>
      <c r="I132" s="468"/>
      <c r="J132" s="445"/>
    </row>
    <row r="133" spans="1:11" ht="15.75" x14ac:dyDescent="0.25">
      <c r="A133" s="446"/>
      <c r="B133" s="447"/>
      <c r="C133" s="461" t="s">
        <v>272</v>
      </c>
      <c r="D133" s="462"/>
      <c r="E133" s="16"/>
      <c r="F133" s="93" t="str">
        <f>IF(OR(B110="",B110="No"),"",IF(AND(E133="",B110="Yes",G109="Yes"),0.9,IF(OR(G109="No",G109=""),0.8,IF(E133&lt;=9,0,IF(E133&gt;=14,1,ROUND('Reference Standards'!$I$77*E133+'Reference Standards'!$I$78,2))))))</f>
        <v/>
      </c>
      <c r="G133" s="434"/>
      <c r="H133" s="467"/>
      <c r="I133" s="468"/>
      <c r="J133" s="445"/>
    </row>
    <row r="134" spans="1:11" ht="15.75" x14ac:dyDescent="0.25">
      <c r="A134" s="437" t="s">
        <v>49</v>
      </c>
      <c r="B134" s="152" t="s">
        <v>167</v>
      </c>
      <c r="C134" s="153" t="s">
        <v>174</v>
      </c>
      <c r="D134" s="155"/>
      <c r="E134" s="95"/>
      <c r="F134" s="160">
        <f>IF(G109="",0.8,(IF(AND(E134="",G109="Yes"),0.9,(IF(AND(E134="",G109="No"),0.8,IF(E134&gt;=25,0,IF(E134&lt;=10,1,ROUND(IF(E134&gt;18,'Reference Standards'!$L$4*E134+'Reference Standards'!$L$5,IF(E134&lt;12,'Reference Standards'!$N$4*E134+'Reference Standards'!$N$5,'Reference Standards'!$M$4*E134+'Reference Standards'!$M$5)),2))))))))</f>
        <v>0.8</v>
      </c>
      <c r="G134" s="158">
        <f>IFERROR(AVERAGE(F134),"")</f>
        <v>0.8</v>
      </c>
      <c r="H134" s="439">
        <f>IFERROR(ROUND(AVERAGE(G134:G136),2),"")</f>
        <v>0.8</v>
      </c>
      <c r="I134" s="463" t="str">
        <f>IF(H134="","",IF(H134&gt;0.69,"Functioning",IF(H134&gt;0.29,"Functioning At Risk",IF(H134&gt;-1,"Not Functioning"))))</f>
        <v>Functioning</v>
      </c>
      <c r="J134" s="445"/>
    </row>
    <row r="135" spans="1:11" ht="15.75" x14ac:dyDescent="0.25">
      <c r="A135" s="438"/>
      <c r="B135" s="154" t="s">
        <v>168</v>
      </c>
      <c r="C135" s="153" t="s">
        <v>175</v>
      </c>
      <c r="D135" s="156"/>
      <c r="E135" s="49"/>
      <c r="F135" s="209">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9">
        <f>IFERROR(AVERAGE(F135),"")</f>
        <v>0.8</v>
      </c>
      <c r="H135" s="440"/>
      <c r="I135" s="464"/>
      <c r="J135" s="445"/>
    </row>
    <row r="136" spans="1:11" ht="15.75" x14ac:dyDescent="0.25">
      <c r="A136" s="438"/>
      <c r="B136" s="152" t="s">
        <v>170</v>
      </c>
      <c r="C136" s="153" t="s">
        <v>176</v>
      </c>
      <c r="D136" s="157"/>
      <c r="E136" s="95"/>
      <c r="F136" s="160">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60">
        <f>IFERROR(AVERAGE(F136),"")</f>
        <v>0.8</v>
      </c>
      <c r="H136" s="440"/>
      <c r="I136" s="464"/>
      <c r="J136" s="445"/>
    </row>
    <row r="137" spans="1:11" ht="15.75" customHeight="1" x14ac:dyDescent="0.25">
      <c r="A137" s="471" t="s">
        <v>50</v>
      </c>
      <c r="B137" s="214" t="s">
        <v>105</v>
      </c>
      <c r="C137" s="40" t="s">
        <v>177</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5">
        <f>IFERROR(AVERAGE(F137),"")</f>
        <v>0.8</v>
      </c>
      <c r="H137" s="465">
        <f>IFERROR(ROUND(AVERAGE(G137:G138),2),"")</f>
        <v>0.8</v>
      </c>
      <c r="I137" s="444" t="str">
        <f>IF(H137="","",IF(H137&gt;0.69,"Functioning",IF(H137&gt;0.29,"Functioning At Risk",IF(H137&gt;-1,"Not Functioning"))))</f>
        <v>Functioning</v>
      </c>
      <c r="J137" s="445"/>
    </row>
    <row r="138" spans="1:11" ht="15.75" x14ac:dyDescent="0.25">
      <c r="A138" s="472"/>
      <c r="B138" s="216" t="s">
        <v>54</v>
      </c>
      <c r="C138" s="161" t="s">
        <v>178</v>
      </c>
      <c r="D138" s="162"/>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5">
        <f>IFERROR(AVERAGE(F138),"")</f>
        <v>0.8</v>
      </c>
      <c r="H138" s="465"/>
      <c r="I138" s="444"/>
      <c r="J138" s="445"/>
    </row>
    <row r="139" spans="1:11" ht="5.45" customHeight="1" x14ac:dyDescent="0.25">
      <c r="J139" s="4"/>
      <c r="K139" s="11"/>
    </row>
    <row r="140" spans="1:11" ht="5.45" customHeight="1" x14ac:dyDescent="0.25">
      <c r="K140" s="11"/>
    </row>
    <row r="141" spans="1:11" ht="21" customHeight="1" x14ac:dyDescent="0.25">
      <c r="A141" s="420" t="s">
        <v>293</v>
      </c>
      <c r="B141" s="421"/>
      <c r="C141" s="421"/>
      <c r="D141" s="421"/>
      <c r="E141" s="421"/>
      <c r="F141" s="421"/>
      <c r="G141" s="421"/>
      <c r="H141" s="421"/>
      <c r="I141" s="421"/>
      <c r="J141" s="422"/>
    </row>
    <row r="142" spans="1:11" ht="16.149999999999999" customHeight="1" x14ac:dyDescent="0.25">
      <c r="A142" s="103" t="s">
        <v>68</v>
      </c>
      <c r="B142" s="95"/>
      <c r="C142" s="103" t="s">
        <v>192</v>
      </c>
      <c r="D142" s="48"/>
      <c r="E142" s="143" t="s">
        <v>223</v>
      </c>
      <c r="F142" s="144"/>
      <c r="G142" s="48"/>
      <c r="H142" s="423" t="s">
        <v>136</v>
      </c>
      <c r="I142" s="424"/>
      <c r="J142" s="95"/>
    </row>
    <row r="143" spans="1:11" ht="16.149999999999999" customHeight="1" x14ac:dyDescent="0.25">
      <c r="A143" s="103" t="s">
        <v>69</v>
      </c>
      <c r="B143" s="48"/>
      <c r="C143" s="103" t="s">
        <v>202</v>
      </c>
      <c r="D143" s="48"/>
      <c r="E143" s="469" t="s">
        <v>92</v>
      </c>
      <c r="F143" s="469"/>
      <c r="G143" s="48"/>
      <c r="H143" s="423" t="s">
        <v>137</v>
      </c>
      <c r="I143" s="424"/>
      <c r="J143" s="95"/>
    </row>
    <row r="144" spans="1:11" ht="16.149999999999999" customHeight="1" x14ac:dyDescent="0.25">
      <c r="A144" s="103" t="s">
        <v>135</v>
      </c>
      <c r="B144" s="48"/>
      <c r="C144" s="103" t="s">
        <v>203</v>
      </c>
      <c r="D144" s="48"/>
      <c r="E144" s="469" t="s">
        <v>264</v>
      </c>
      <c r="F144" s="469"/>
      <c r="G144" s="48"/>
      <c r="H144" s="423" t="s">
        <v>138</v>
      </c>
      <c r="I144" s="424"/>
      <c r="J144" s="95"/>
    </row>
    <row r="145" spans="1:11" ht="16.149999999999999" customHeight="1" x14ac:dyDescent="0.25">
      <c r="A145" s="100" t="s">
        <v>258</v>
      </c>
      <c r="B145" s="48"/>
      <c r="C145" s="103" t="s">
        <v>204</v>
      </c>
      <c r="D145" s="48"/>
      <c r="E145" s="203" t="s">
        <v>257</v>
      </c>
      <c r="F145" s="204"/>
      <c r="G145" s="48"/>
      <c r="H145" s="423" t="s">
        <v>139</v>
      </c>
      <c r="I145" s="424"/>
      <c r="J145" s="95"/>
    </row>
    <row r="146" spans="1:11" ht="18" customHeight="1" x14ac:dyDescent="0.25">
      <c r="A146" s="100" t="s">
        <v>312</v>
      </c>
      <c r="B146" s="48"/>
      <c r="C146" s="287"/>
      <c r="D146" s="288"/>
      <c r="E146" s="288"/>
      <c r="F146" s="288"/>
      <c r="G146" s="288"/>
      <c r="H146" s="288"/>
      <c r="I146" s="288"/>
      <c r="J146" s="288"/>
      <c r="K146" s="55"/>
    </row>
    <row r="147" spans="1:11" ht="8.4499999999999993" customHeight="1" x14ac:dyDescent="0.25">
      <c r="A147" s="1"/>
      <c r="B147" s="4"/>
      <c r="C147" s="4"/>
      <c r="D147" s="4"/>
      <c r="E147" s="4"/>
      <c r="F147" s="4"/>
      <c r="G147" s="4"/>
      <c r="H147" s="12"/>
      <c r="I147" s="98"/>
      <c r="J147" s="12"/>
    </row>
    <row r="148" spans="1:11" ht="21" x14ac:dyDescent="0.35">
      <c r="A148" s="428" t="s">
        <v>294</v>
      </c>
      <c r="B148" s="428"/>
      <c r="C148" s="428"/>
      <c r="D148" s="428"/>
      <c r="E148" s="428"/>
      <c r="F148" s="428"/>
      <c r="G148" s="428" t="s">
        <v>14</v>
      </c>
      <c r="H148" s="428"/>
      <c r="I148" s="428"/>
      <c r="J148" s="428"/>
    </row>
    <row r="149" spans="1:11" ht="15.75" x14ac:dyDescent="0.25">
      <c r="A149" s="46" t="s">
        <v>1</v>
      </c>
      <c r="B149" s="46" t="s">
        <v>2</v>
      </c>
      <c r="C149" s="429" t="s">
        <v>3</v>
      </c>
      <c r="D149" s="430"/>
      <c r="E149" s="46" t="s">
        <v>12</v>
      </c>
      <c r="F149" s="45" t="s">
        <v>13</v>
      </c>
      <c r="G149" s="46" t="s">
        <v>15</v>
      </c>
      <c r="H149" s="46" t="s">
        <v>16</v>
      </c>
      <c r="I149" s="99" t="s">
        <v>16</v>
      </c>
      <c r="J149" s="46" t="s">
        <v>261</v>
      </c>
    </row>
    <row r="150" spans="1:11" ht="15.75" customHeight="1" x14ac:dyDescent="0.25">
      <c r="A150" s="435" t="s">
        <v>51</v>
      </c>
      <c r="B150" s="435" t="s">
        <v>78</v>
      </c>
      <c r="C150" s="145" t="s">
        <v>160</v>
      </c>
      <c r="D150" s="147"/>
      <c r="E150" s="44"/>
      <c r="F150" s="28">
        <f>IF(G145="Yes","",(IF(G144="",0.8,(IF(AND(E150="",G144="Yes"),0.9,(IF(AND(E150="",G144="No"),0.8,IF(E150&gt;=80,0,IF(E150&lt;=40,1,IF(E150&gt;=68,ROUND(E150*'Reference Standards'!$B$4+'Reference Standards'!$B$5,2),ROUND(E150*'Reference Standards'!$C$4+'Reference Standards'!$C$5,2)))))))))))</f>
        <v>0.8</v>
      </c>
      <c r="G150" s="441">
        <f>IFERROR(AVERAGE(F150:F152),"")</f>
        <v>0.8</v>
      </c>
      <c r="H150" s="441">
        <f>IFERROR(ROUND(AVERAGE(G150:G152),2),"")</f>
        <v>0.8</v>
      </c>
      <c r="I150" s="444" t="str">
        <f>IF(H150="","",IF(H150&gt;0.69,"Functioning",IF(H150&gt;0.29,"Functioning At Risk",IF(H150&gt;-1,"Not Functioning"))))</f>
        <v>Functioning</v>
      </c>
      <c r="J150" s="445">
        <f>IF(AND(H150="",H153="",H155="",H169="",H172=""),"",ROUND((IF(H150="",0,H150)*0.2)+(IF(H153="",0,H153)*0.2)+(IF(H155="",0,H155)*0.2)+(IF(H169="",0,H169)*0.2)+(IF(H172="",0,H172)*0.2),2))</f>
        <v>0.8</v>
      </c>
    </row>
    <row r="151" spans="1:11" ht="15.75" customHeight="1" x14ac:dyDescent="0.25">
      <c r="A151" s="436"/>
      <c r="B151" s="436"/>
      <c r="C151" s="146" t="s">
        <v>162</v>
      </c>
      <c r="D151" s="148"/>
      <c r="E151" s="49"/>
      <c r="F151" s="206" t="str">
        <f>IF(G145="No","",IF(E151="","",  IF(E151&gt;0.95,0,IF(E151&lt;=0.02,1,ROUND(IF(E151&gt;0.26,'Reference Standards'!$B$10*E151+'Reference Standards'!$B$11, IF(E151&lt;0.05, 'Reference Standards'!$D$10*E151+'Reference Standards'!$D$11, 'Reference Standards'!$C$10*E151+'Reference Standards'!$C$11)),2))) ))</f>
        <v/>
      </c>
      <c r="G151" s="442"/>
      <c r="H151" s="442"/>
      <c r="I151" s="444"/>
      <c r="J151" s="445"/>
    </row>
    <row r="152" spans="1:11" ht="15.75" x14ac:dyDescent="0.25">
      <c r="A152" s="436"/>
      <c r="B152" s="470"/>
      <c r="C152" s="149" t="s">
        <v>164</v>
      </c>
      <c r="D152" s="150"/>
      <c r="E152" s="49"/>
      <c r="F152" s="205">
        <f>IF(G145="Yes","",(IF(G144="",0.8,(IF(AND(E152="",G144="Yes"),0.9,(IF(AND(E152="",G144="No"),0.8,IF(E152&gt;3.22,0,IF(E152&lt;0,"",ROUND('Reference Standards'!$B$15*E152+'Reference Standards'!$B$16,2))))))))))</f>
        <v>0.8</v>
      </c>
      <c r="G152" s="443"/>
      <c r="H152" s="443"/>
      <c r="I152" s="444"/>
      <c r="J152" s="445"/>
    </row>
    <row r="153" spans="1:11" ht="15.75" x14ac:dyDescent="0.25">
      <c r="A153" s="451" t="s">
        <v>4</v>
      </c>
      <c r="B153" s="453" t="s">
        <v>5</v>
      </c>
      <c r="C153" s="17" t="s">
        <v>6</v>
      </c>
      <c r="D153" s="17"/>
      <c r="E153" s="44"/>
      <c r="F153" s="91">
        <f>IF(G144="",0.8,(IF(AND(E153="",G144="Yes"),0.9,(IF(AND(E153="",G144="No"),0.8,ROUND(IF(E153&gt;1.6,0,IF(E153&lt;=1,1,E153^2*'Reference Standards'!$F$2+E153*'Reference Standards'!$F$3+'Reference Standards'!$F$4)),2))))))</f>
        <v>0.8</v>
      </c>
      <c r="G153" s="454">
        <f>IFERROR(AVERAGE(F153:F154),"")</f>
        <v>0.8</v>
      </c>
      <c r="H153" s="455">
        <f>IFERROR(ROUND(AVERAGE(G153),2),"")</f>
        <v>0.8</v>
      </c>
      <c r="I153" s="457" t="str">
        <f>IF(H153="","",IF(H153&gt;0.69,"Functioning",IF(H153&gt;0.29,"Functioning At Risk",IF(H153&gt;-1,"Not Functioning"))))</f>
        <v>Functioning</v>
      </c>
      <c r="J153" s="445"/>
    </row>
    <row r="154" spans="1:11" ht="15.75" x14ac:dyDescent="0.25">
      <c r="A154" s="452"/>
      <c r="B154" s="453"/>
      <c r="C154" s="17" t="s">
        <v>7</v>
      </c>
      <c r="D154" s="17"/>
      <c r="E154" s="50"/>
      <c r="F154" s="91">
        <f>IF(B146="Yes","",IF(G144="",0.8,(IF(AND(E154="",G144="Yes"),0.9,(IF(AND(E154="",G144="No"),0.8,(IF(OR(B144="A",B144="B",B144="Bc",B144="Ba"),IF(E154&lt;1.2,0,IF(E154&gt;=2.2,1,ROUND(IF(E154&lt;1.4,E154*'Reference Standards'!$F$13+'Reference Standards'!$F$14,E154*'Reference Standards'!$G$13+'Reference Standards'!$G$14),2))),IF(OR(B144="C",B144="Cb",B144="E"),IF(E154&lt;2,0,IF(E154&gt;=5,1,ROUND(IF(E154&lt;2.4,E154*'Reference Standards'!$G$8+'Reference Standards'!$G$9,E154*'Reference Standards'!$F$8+'Reference Standards'!$F$9),2))))))))))))</f>
        <v>0.8</v>
      </c>
      <c r="G154" s="454"/>
      <c r="H154" s="456"/>
      <c r="I154" s="458"/>
      <c r="J154" s="445"/>
    </row>
    <row r="155" spans="1:11" ht="15.75" x14ac:dyDescent="0.25">
      <c r="A155" s="448" t="s">
        <v>21</v>
      </c>
      <c r="B155" s="459" t="s">
        <v>22</v>
      </c>
      <c r="C155" s="21" t="s">
        <v>103</v>
      </c>
      <c r="D155" s="69"/>
      <c r="E155" s="44"/>
      <c r="F155" s="207" t="str">
        <f>IF(E155="","",IF(E155&gt;=660,1,IF(E155&lt;=430,ROUND('Reference Standards'!$I$4*E155+'Reference Standards'!$I$5,2),ROUND('Reference Standards'!$J$4*E155+'Reference Standards'!$J$5,2))))</f>
        <v/>
      </c>
      <c r="G155" s="431">
        <f>IFERROR(AVERAGE(F155:F156),"")</f>
        <v>0.8</v>
      </c>
      <c r="H155" s="466">
        <f>IFERROR(ROUND(AVERAGE(G155:G168),2),"")</f>
        <v>0.8</v>
      </c>
      <c r="I155" s="468" t="str">
        <f>IF(H155="","",IF(H155&gt;0.69,"Functioning",IF(H155&gt;0.29,"Functioning At Risk",IF(H155&gt;-1,"Not Functioning"))))</f>
        <v>Functioning</v>
      </c>
      <c r="J155" s="445"/>
    </row>
    <row r="156" spans="1:11" ht="15.75" x14ac:dyDescent="0.25">
      <c r="A156" s="446"/>
      <c r="B156" s="460"/>
      <c r="C156" s="24" t="s">
        <v>99</v>
      </c>
      <c r="D156" s="70"/>
      <c r="E156" s="50"/>
      <c r="F156" s="93">
        <f>IF(ISNUMBER(E155),"",IF(G144="",0.8,(IF(AND(E156="",G144="Yes"),0.9,(IF(AND(E156="",G144="No"),0.8,IF(E156&gt;=28,1,ROUND(IF(E156&lt;=13,'Reference Standards'!$I$9*E156,'Reference Standards'!$J$9*E156+'Reference Standards'!$J$10),2))))))))</f>
        <v>0.8</v>
      </c>
      <c r="G156" s="434"/>
      <c r="H156" s="466"/>
      <c r="I156" s="468"/>
      <c r="J156" s="445"/>
    </row>
    <row r="157" spans="1:11" ht="15.75" x14ac:dyDescent="0.25">
      <c r="A157" s="446"/>
      <c r="B157" s="446"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31">
        <f>IFERROR(AVERAGE(F157:F159),"")</f>
        <v>0.80000000000000016</v>
      </c>
      <c r="H157" s="467"/>
      <c r="I157" s="468"/>
      <c r="J157" s="445"/>
    </row>
    <row r="158" spans="1:11" ht="15.75" x14ac:dyDescent="0.25">
      <c r="A158" s="446"/>
      <c r="B158" s="446"/>
      <c r="C158" s="20" t="s">
        <v>57</v>
      </c>
      <c r="D158" s="151"/>
      <c r="E158" s="221"/>
      <c r="F158" s="29">
        <f>IF(G144="",0.8,(IF(AND(E158="",G144="Yes"),0.9,(IF(AND(E158="",G144="No"),0.8,ROUND(IF(E158&gt;=75,0,IF(E158&lt;=5,1,IF(E158&gt;10,E158*'Reference Standards'!$I$14+'Reference Standards'!$I$15,'Reference Standards'!$J$14*E158+'Reference Standards'!$J$15))),2))))))</f>
        <v>0.8</v>
      </c>
      <c r="G158" s="432"/>
      <c r="H158" s="467"/>
      <c r="I158" s="468"/>
      <c r="J158" s="445"/>
    </row>
    <row r="159" spans="1:11" ht="15.75" x14ac:dyDescent="0.25">
      <c r="A159" s="446"/>
      <c r="B159" s="447"/>
      <c r="C159" s="20" t="s">
        <v>125</v>
      </c>
      <c r="D159" s="20"/>
      <c r="E159" s="50"/>
      <c r="F159" s="93">
        <f>IF(G144="",0.8,(IF(AND(E159="",G144="Yes"),0.9,(IF(AND(E159="",G144="No"),0.8,IF(E159&gt;=50,0,ROUND(E159*'Reference Standards'!$I$18+'Reference Standards'!$I$19,2)))))))</f>
        <v>0.8</v>
      </c>
      <c r="G159" s="434"/>
      <c r="H159" s="467"/>
      <c r="I159" s="468"/>
      <c r="J159" s="445"/>
    </row>
    <row r="160" spans="1:11" ht="15.75" x14ac:dyDescent="0.25">
      <c r="A160" s="446"/>
      <c r="B160" s="18" t="s">
        <v>70</v>
      </c>
      <c r="C160" s="26" t="s">
        <v>80</v>
      </c>
      <c r="D160" s="68"/>
      <c r="E160" s="50"/>
      <c r="F160" s="27" t="str">
        <f>IF(E160="","",IF(E160&gt;0.1,1,IF(E160&lt;=0.01,0,ROUND(E160*'Reference Standards'!$I$22+'Reference Standards'!$I$23,2))))</f>
        <v/>
      </c>
      <c r="G160" s="27" t="str">
        <f>IFERROR(AVERAGE(F160),"")</f>
        <v/>
      </c>
      <c r="H160" s="467"/>
      <c r="I160" s="468"/>
      <c r="J160" s="445"/>
    </row>
    <row r="161" spans="1:11" ht="15.75" x14ac:dyDescent="0.25">
      <c r="A161" s="446"/>
      <c r="B161" s="448" t="s">
        <v>45</v>
      </c>
      <c r="C161" s="25" t="s">
        <v>46</v>
      </c>
      <c r="D161" s="25"/>
      <c r="E161" s="53"/>
      <c r="F161" s="208">
        <f>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49">
        <f>IFERROR(AVERAGE(F161:F164),"")</f>
        <v>0.80000000000000016</v>
      </c>
      <c r="H161" s="467"/>
      <c r="I161" s="468"/>
      <c r="J161" s="445"/>
    </row>
    <row r="162" spans="1:11" ht="15.75" x14ac:dyDescent="0.25">
      <c r="A162" s="446"/>
      <c r="B162" s="446"/>
      <c r="C162" s="19" t="s">
        <v>47</v>
      </c>
      <c r="D162" s="19"/>
      <c r="E162" s="52"/>
      <c r="F162" s="29">
        <f>IF(G144="",0.8,(IF(AND(E162="",G144="Yes"),0.9,(IF(AND(E162="",G144="No"),0.8,ROUND(  IF(E162&lt;=1.1,0, IF(E162&gt;=3,1, IF(E162&lt;2, E162^2*'Reference Standards'!$I$42+  E162*'Reference Standards'!$I$43 + 'Reference Standards'!$I$44,      E162*'Reference Standards'!$J$43+'Reference Standards'!$J$44))),2))))))</f>
        <v>0.8</v>
      </c>
      <c r="G162" s="433"/>
      <c r="H162" s="467"/>
      <c r="I162" s="468"/>
      <c r="J162" s="445"/>
    </row>
    <row r="163" spans="1:11" ht="15.75" x14ac:dyDescent="0.25">
      <c r="A163" s="446"/>
      <c r="B163" s="446"/>
      <c r="C163" s="19" t="s">
        <v>104</v>
      </c>
      <c r="D163" s="19"/>
      <c r="E163" s="52"/>
      <c r="F163" s="223">
        <f>IF(G144="",0.8,(IF(AND(E163="",G144="Yes"),0.9,(IF(AND(E163="",G144="No"),0.8,IF(OR(B144="A",LEFT(B144,1)="B"),IF(OR(E163&lt;=20,E163&gt;=90),0,IF(AND(E163&gt;=50,E163&lt;=60),1,IF(E163&lt;50,E163*'Reference Standards'!$I$48+'Reference Standards'!$I$49,E163*'Reference Standards'!$J$48+'Reference Standards'!$J$49))),IF(OR(LEFT(B144)="C",B144="E"),IF(OR(E163&lt;=20,E163&gt;=85),0,IF(AND(E163&lt;=65,E163&gt;=45),1,IF(E163&lt;45,E163*'Reference Standards'!$I$53+'Reference Standards'!$I$54,E163*'Reference Standards'!$J$53+'Reference Standards'!$J$54))))))))))</f>
        <v>0.8</v>
      </c>
      <c r="G163" s="433"/>
      <c r="H163" s="467"/>
      <c r="I163" s="468"/>
      <c r="J163" s="445"/>
    </row>
    <row r="164" spans="1:11" ht="15.75" x14ac:dyDescent="0.25">
      <c r="A164" s="446"/>
      <c r="B164" s="447"/>
      <c r="C164" s="23" t="s">
        <v>88</v>
      </c>
      <c r="D164" s="19"/>
      <c r="E164" s="54"/>
      <c r="F164" s="224" t="str">
        <f>IF(E164="","",IF(E164&gt;=1.6,0,IF(E164&lt;=1,1,ROUND('Reference Standards'!$I$57*E164^3+'Reference Standards'!$I$58*E164^2+'Reference Standards'!$I$59*E164+'Reference Standards'!$I$60,2))))</f>
        <v/>
      </c>
      <c r="G164" s="450"/>
      <c r="H164" s="467"/>
      <c r="I164" s="468"/>
      <c r="J164" s="445"/>
    </row>
    <row r="165" spans="1:11" ht="15.75" x14ac:dyDescent="0.25">
      <c r="A165" s="446"/>
      <c r="B165" s="448" t="s">
        <v>44</v>
      </c>
      <c r="C165" s="21" t="s">
        <v>180</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31">
        <f>IFERROR(AVERAGE(F165:F168),"")</f>
        <v>0.80000000000000016</v>
      </c>
      <c r="H165" s="467"/>
      <c r="I165" s="468"/>
      <c r="J165" s="445"/>
    </row>
    <row r="166" spans="1:11" ht="15.75" x14ac:dyDescent="0.25">
      <c r="A166" s="446"/>
      <c r="B166" s="446"/>
      <c r="C166" s="23" t="s">
        <v>181</v>
      </c>
      <c r="D166" s="151"/>
      <c r="E166" s="222"/>
      <c r="F166" s="29">
        <f>IF(G144="",0.8,(IF(AND(E166="",G144="Yes"),0.9,(IF(AND(E166="",G144="No"),0.8,IF(B145="Yes",IF(E166&lt;=50,0,IF(E166&gt;=80,1,ROUND('Reference Standards'!$I$69*E166+'Reference Standards'!$I$70,2))),IF(B145="No",IF(E166&gt;=80,0,IF(E166&lt;=50,1,ROUND(E166*'Reference Standards'!$J$69+'Reference Standards'!$J$70,2))))))))))</f>
        <v>0.8</v>
      </c>
      <c r="G166" s="432"/>
      <c r="H166" s="467"/>
      <c r="I166" s="468"/>
      <c r="J166" s="445"/>
    </row>
    <row r="167" spans="1:11" ht="15.75" x14ac:dyDescent="0.25">
      <c r="A167" s="446"/>
      <c r="B167" s="446"/>
      <c r="C167" s="23" t="s">
        <v>182</v>
      </c>
      <c r="D167" s="151"/>
      <c r="E167" s="222"/>
      <c r="F167" s="29">
        <f>IF(G144="",0.8,(IF(AND(E167="",G144="Yes"),0.9,(IF(AND(E167="",G144="No"),0.8,IF(E167&lt;=50,0,IF(E167&gt;=80,1, ROUND(E167*'Reference Standards'!$I$73+'Reference Standards'!$I$74,2))))))))</f>
        <v>0.8</v>
      </c>
      <c r="G167" s="433"/>
      <c r="H167" s="467"/>
      <c r="I167" s="468"/>
      <c r="J167" s="445"/>
    </row>
    <row r="168" spans="1:11" ht="15.75" x14ac:dyDescent="0.25">
      <c r="A168" s="446"/>
      <c r="B168" s="447"/>
      <c r="C168" s="461" t="s">
        <v>272</v>
      </c>
      <c r="D168" s="462"/>
      <c r="E168" s="16"/>
      <c r="F168" s="93" t="str">
        <f>IF(OR(B145="",B145="No"),"",IF(AND(E168="",B145="Yes",G144="Yes"),0.9,IF(OR(G144="No",G144=""),0.8,IF(E168&lt;=9,0,IF(E168&gt;=14,1,ROUND('Reference Standards'!$I$77*E168+'Reference Standards'!$I$78,2))))))</f>
        <v/>
      </c>
      <c r="G168" s="434"/>
      <c r="H168" s="467"/>
      <c r="I168" s="468"/>
      <c r="J168" s="445"/>
    </row>
    <row r="169" spans="1:11" ht="15.75" x14ac:dyDescent="0.25">
      <c r="A169" s="437" t="s">
        <v>49</v>
      </c>
      <c r="B169" s="152" t="s">
        <v>167</v>
      </c>
      <c r="C169" s="153" t="s">
        <v>174</v>
      </c>
      <c r="D169" s="155"/>
      <c r="E169" s="95"/>
      <c r="F169" s="160">
        <f>IF(G144="",0.8,(IF(AND(E169="",G144="Yes"),0.9,(IF(AND(E169="",G144="No"),0.8,IF(E169&gt;=25,0,IF(E169&lt;=10,1,ROUND(IF(E169&gt;18,'Reference Standards'!$L$4*E169+'Reference Standards'!$L$5,IF(E169&lt;12,'Reference Standards'!$N$4*E169+'Reference Standards'!$N$5,'Reference Standards'!$M$4*E169+'Reference Standards'!$M$5)),2))))))))</f>
        <v>0.8</v>
      </c>
      <c r="G169" s="158">
        <f>IFERROR(AVERAGE(F169),"")</f>
        <v>0.8</v>
      </c>
      <c r="H169" s="439">
        <f>IFERROR(ROUND(AVERAGE(G169:G171),2),"")</f>
        <v>0.8</v>
      </c>
      <c r="I169" s="463" t="str">
        <f>IF(H169="","",IF(H169&gt;0.69,"Functioning",IF(H169&gt;0.29,"Functioning At Risk",IF(H169&gt;-1,"Not Functioning"))))</f>
        <v>Functioning</v>
      </c>
      <c r="J169" s="445"/>
    </row>
    <row r="170" spans="1:11" ht="15.75" x14ac:dyDescent="0.25">
      <c r="A170" s="438"/>
      <c r="B170" s="154" t="s">
        <v>168</v>
      </c>
      <c r="C170" s="153" t="s">
        <v>175</v>
      </c>
      <c r="D170" s="156"/>
      <c r="E170" s="49"/>
      <c r="F170" s="209">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9">
        <f>IFERROR(AVERAGE(F170),"")</f>
        <v>0.8</v>
      </c>
      <c r="H170" s="440"/>
      <c r="I170" s="464"/>
      <c r="J170" s="445"/>
    </row>
    <row r="171" spans="1:11" ht="15.75" x14ac:dyDescent="0.25">
      <c r="A171" s="438"/>
      <c r="B171" s="152" t="s">
        <v>170</v>
      </c>
      <c r="C171" s="153" t="s">
        <v>176</v>
      </c>
      <c r="D171" s="157"/>
      <c r="E171" s="95"/>
      <c r="F171" s="160">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60">
        <f>IFERROR(AVERAGE(F171),"")</f>
        <v>0.8</v>
      </c>
      <c r="H171" s="440"/>
      <c r="I171" s="464"/>
      <c r="J171" s="445"/>
    </row>
    <row r="172" spans="1:11" ht="15.75" x14ac:dyDescent="0.25">
      <c r="A172" s="471" t="s">
        <v>50</v>
      </c>
      <c r="B172" s="214" t="s">
        <v>105</v>
      </c>
      <c r="C172" s="40" t="s">
        <v>177</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5">
        <f>IFERROR(AVERAGE(F172),"")</f>
        <v>0.8</v>
      </c>
      <c r="H172" s="465">
        <f>IFERROR(ROUND(AVERAGE(G172:G173),2),"")</f>
        <v>0.8</v>
      </c>
      <c r="I172" s="444" t="str">
        <f>IF(H172="","",IF(H172&gt;0.69,"Functioning",IF(H172&gt;0.29,"Functioning At Risk",IF(H172&gt;-1,"Not Functioning"))))</f>
        <v>Functioning</v>
      </c>
      <c r="J172" s="445"/>
    </row>
    <row r="173" spans="1:11" ht="15.75" x14ac:dyDescent="0.25">
      <c r="A173" s="472"/>
      <c r="B173" s="216" t="s">
        <v>54</v>
      </c>
      <c r="C173" s="161" t="s">
        <v>178</v>
      </c>
      <c r="D173" s="162"/>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5">
        <f>IFERROR(AVERAGE(F173),"")</f>
        <v>0.8</v>
      </c>
      <c r="H173" s="465"/>
      <c r="I173" s="444"/>
      <c r="J173" s="445"/>
    </row>
    <row r="174" spans="1:11" ht="6" customHeight="1" x14ac:dyDescent="0.25">
      <c r="J174" s="4"/>
      <c r="K174" s="11"/>
    </row>
    <row r="175" spans="1:11" ht="6" customHeight="1" x14ac:dyDescent="0.25">
      <c r="K175" s="11"/>
    </row>
    <row r="176" spans="1:11" ht="21" customHeight="1" x14ac:dyDescent="0.25">
      <c r="A176" s="420" t="s">
        <v>293</v>
      </c>
      <c r="B176" s="421"/>
      <c r="C176" s="421"/>
      <c r="D176" s="421"/>
      <c r="E176" s="421"/>
      <c r="F176" s="421"/>
      <c r="G176" s="421"/>
      <c r="H176" s="421"/>
      <c r="I176" s="421"/>
      <c r="J176" s="422"/>
    </row>
    <row r="177" spans="1:11" ht="17.45" customHeight="1" x14ac:dyDescent="0.25">
      <c r="A177" s="103" t="s">
        <v>68</v>
      </c>
      <c r="B177" s="95"/>
      <c r="C177" s="103" t="s">
        <v>192</v>
      </c>
      <c r="D177" s="48"/>
      <c r="E177" s="143" t="s">
        <v>223</v>
      </c>
      <c r="F177" s="144"/>
      <c r="G177" s="48"/>
      <c r="H177" s="423" t="s">
        <v>136</v>
      </c>
      <c r="I177" s="424"/>
      <c r="J177" s="95"/>
    </row>
    <row r="178" spans="1:11" ht="17.45" customHeight="1" x14ac:dyDescent="0.25">
      <c r="A178" s="103" t="s">
        <v>69</v>
      </c>
      <c r="B178" s="48"/>
      <c r="C178" s="103" t="s">
        <v>202</v>
      </c>
      <c r="D178" s="48"/>
      <c r="E178" s="469" t="s">
        <v>92</v>
      </c>
      <c r="F178" s="469"/>
      <c r="G178" s="48"/>
      <c r="H178" s="423" t="s">
        <v>137</v>
      </c>
      <c r="I178" s="424"/>
      <c r="J178" s="95"/>
    </row>
    <row r="179" spans="1:11" ht="17.45" customHeight="1" x14ac:dyDescent="0.25">
      <c r="A179" s="103" t="s">
        <v>135</v>
      </c>
      <c r="B179" s="48"/>
      <c r="C179" s="103" t="s">
        <v>203</v>
      </c>
      <c r="D179" s="48"/>
      <c r="E179" s="469" t="s">
        <v>264</v>
      </c>
      <c r="F179" s="469"/>
      <c r="G179" s="48"/>
      <c r="H179" s="423" t="s">
        <v>138</v>
      </c>
      <c r="I179" s="424"/>
      <c r="J179" s="95"/>
    </row>
    <row r="180" spans="1:11" ht="17.45" customHeight="1" x14ac:dyDescent="0.25">
      <c r="A180" s="100" t="s">
        <v>258</v>
      </c>
      <c r="B180" s="48"/>
      <c r="C180" s="103" t="s">
        <v>204</v>
      </c>
      <c r="D180" s="48"/>
      <c r="E180" s="203" t="s">
        <v>257</v>
      </c>
      <c r="F180" s="204"/>
      <c r="G180" s="48"/>
      <c r="H180" s="423" t="s">
        <v>139</v>
      </c>
      <c r="I180" s="424"/>
      <c r="J180" s="95"/>
    </row>
    <row r="181" spans="1:11" ht="18" customHeight="1" x14ac:dyDescent="0.25">
      <c r="A181" s="100" t="s">
        <v>312</v>
      </c>
      <c r="B181" s="48"/>
      <c r="C181" s="287"/>
      <c r="D181" s="288"/>
      <c r="E181" s="288"/>
      <c r="F181" s="288"/>
      <c r="G181" s="288"/>
      <c r="H181" s="288"/>
      <c r="I181" s="288"/>
      <c r="J181" s="288"/>
      <c r="K181" s="55"/>
    </row>
    <row r="182" spans="1:11" ht="6" customHeight="1" x14ac:dyDescent="0.25">
      <c r="A182" s="1"/>
      <c r="B182" s="4"/>
      <c r="C182" s="4"/>
      <c r="D182" s="4"/>
      <c r="E182" s="4"/>
      <c r="F182" s="4"/>
      <c r="G182" s="4"/>
      <c r="H182" s="12"/>
      <c r="I182" s="98"/>
      <c r="J182" s="12"/>
    </row>
    <row r="183" spans="1:11" ht="21" x14ac:dyDescent="0.35">
      <c r="A183" s="428" t="s">
        <v>294</v>
      </c>
      <c r="B183" s="428"/>
      <c r="C183" s="428"/>
      <c r="D183" s="428"/>
      <c r="E183" s="428"/>
      <c r="F183" s="428"/>
      <c r="G183" s="428" t="s">
        <v>14</v>
      </c>
      <c r="H183" s="428"/>
      <c r="I183" s="428"/>
      <c r="J183" s="428"/>
    </row>
    <row r="184" spans="1:11" ht="15.75" x14ac:dyDescent="0.25">
      <c r="A184" s="46" t="s">
        <v>1</v>
      </c>
      <c r="B184" s="46" t="s">
        <v>2</v>
      </c>
      <c r="C184" s="429" t="s">
        <v>3</v>
      </c>
      <c r="D184" s="430"/>
      <c r="E184" s="46" t="s">
        <v>12</v>
      </c>
      <c r="F184" s="45" t="s">
        <v>13</v>
      </c>
      <c r="G184" s="46" t="s">
        <v>15</v>
      </c>
      <c r="H184" s="46" t="s">
        <v>16</v>
      </c>
      <c r="I184" s="99" t="s">
        <v>16</v>
      </c>
      <c r="J184" s="46" t="s">
        <v>261</v>
      </c>
    </row>
    <row r="185" spans="1:11" ht="15.75" customHeight="1" x14ac:dyDescent="0.25">
      <c r="A185" s="435" t="s">
        <v>51</v>
      </c>
      <c r="B185" s="435" t="s">
        <v>78</v>
      </c>
      <c r="C185" s="145" t="s">
        <v>160</v>
      </c>
      <c r="D185" s="147"/>
      <c r="E185" s="44"/>
      <c r="F185" s="28">
        <f>IF(G180="Yes","",(IF(G179="",0.8,(IF(AND(E185="",G179="Yes"),0.9,(IF(AND(E185="",G179="No"),0.8,IF(E185&gt;=80,0,IF(E185&lt;=40,1,IF(E185&gt;=68,ROUND(E185*'Reference Standards'!$B$4+'Reference Standards'!$B$5,2),ROUND(E185*'Reference Standards'!$C$4+'Reference Standards'!$C$5,2)))))))))))</f>
        <v>0.8</v>
      </c>
      <c r="G185" s="441">
        <f>IFERROR(AVERAGE(F185:F187),"")</f>
        <v>0.8</v>
      </c>
      <c r="H185" s="441">
        <f>IFERROR(ROUND(AVERAGE(G185:G187),2),"")</f>
        <v>0.8</v>
      </c>
      <c r="I185" s="444" t="str">
        <f>IF(H185="","",IF(H185&gt;0.69,"Functioning",IF(H185&gt;0.29,"Functioning At Risk",IF(H185&gt;-1,"Not Functioning"))))</f>
        <v>Functioning</v>
      </c>
      <c r="J185" s="445">
        <f>IF(AND(H185="",H188="",H190="",H204="",H207=""),"",ROUND((IF(H185="",0,H185)*0.2)+(IF(H188="",0,H188)*0.2)+(IF(H190="",0,H190)*0.2)+(IF(H204="",0,H204)*0.2)+(IF(H207="",0,H207)*0.2),2))</f>
        <v>0.8</v>
      </c>
    </row>
    <row r="186" spans="1:11" ht="15.75" customHeight="1" x14ac:dyDescent="0.25">
      <c r="A186" s="436"/>
      <c r="B186" s="436"/>
      <c r="C186" s="146" t="s">
        <v>162</v>
      </c>
      <c r="D186" s="148"/>
      <c r="E186" s="49"/>
      <c r="F186" s="206" t="str">
        <f>IF(G180="No","",IF(E186="","",  IF(E186&gt;0.95,0,IF(E186&lt;=0.02,1,ROUND(IF(E186&gt;0.26,'Reference Standards'!$B$10*E186+'Reference Standards'!$B$11, IF(E186&lt;0.05, 'Reference Standards'!$D$10*E186+'Reference Standards'!$D$11, 'Reference Standards'!$C$10*E186+'Reference Standards'!$C$11)),2))) ))</f>
        <v/>
      </c>
      <c r="G186" s="442"/>
      <c r="H186" s="442"/>
      <c r="I186" s="444"/>
      <c r="J186" s="445"/>
    </row>
    <row r="187" spans="1:11" ht="15.75" x14ac:dyDescent="0.25">
      <c r="A187" s="436"/>
      <c r="B187" s="470"/>
      <c r="C187" s="149" t="s">
        <v>164</v>
      </c>
      <c r="D187" s="150"/>
      <c r="E187" s="49"/>
      <c r="F187" s="205">
        <f>IF(G180="Yes","",(IF(G179="",0.8,(IF(AND(E187="",G179="Yes"),0.9,(IF(AND(E187="",G179="No"),0.8,IF(E187&gt;3.22,0,IF(E187&lt;0,"",ROUND('Reference Standards'!$B$15*E187+'Reference Standards'!$B$16,2))))))))))</f>
        <v>0.8</v>
      </c>
      <c r="G187" s="443"/>
      <c r="H187" s="443"/>
      <c r="I187" s="444"/>
      <c r="J187" s="445"/>
    </row>
    <row r="188" spans="1:11" ht="15.75" x14ac:dyDescent="0.25">
      <c r="A188" s="451" t="s">
        <v>4</v>
      </c>
      <c r="B188" s="453" t="s">
        <v>5</v>
      </c>
      <c r="C188" s="17" t="s">
        <v>6</v>
      </c>
      <c r="D188" s="17"/>
      <c r="E188" s="44"/>
      <c r="F188" s="91">
        <f>IF(G179="",0.8,(IF(AND(E188="",G179="Yes"),0.9,(IF(AND(E188="",G179="No"),0.8,ROUND(IF(E188&gt;1.6,0,IF(E188&lt;=1,1,E188^2*'Reference Standards'!$F$2+E188*'Reference Standards'!$F$3+'Reference Standards'!$F$4)),2))))))</f>
        <v>0.8</v>
      </c>
      <c r="G188" s="454">
        <f>IFERROR(AVERAGE(F188:F189),"")</f>
        <v>0.8</v>
      </c>
      <c r="H188" s="455">
        <f>IFERROR(ROUND(AVERAGE(G188),2),"")</f>
        <v>0.8</v>
      </c>
      <c r="I188" s="457" t="str">
        <f>IF(H188="","",IF(H188&gt;0.69,"Functioning",IF(H188&gt;0.29,"Functioning At Risk",IF(H188&gt;-1,"Not Functioning"))))</f>
        <v>Functioning</v>
      </c>
      <c r="J188" s="445"/>
    </row>
    <row r="189" spans="1:11" ht="15.75" x14ac:dyDescent="0.25">
      <c r="A189" s="452"/>
      <c r="B189" s="453"/>
      <c r="C189" s="17" t="s">
        <v>7</v>
      </c>
      <c r="D189" s="17"/>
      <c r="E189" s="50"/>
      <c r="F189" s="91">
        <f>IF(B181="Yes","",IF(G179="",0.8,(IF(AND(E189="",G179="Yes"),0.9,(IF(AND(E189="",G179="No"),0.8,(IF(OR(B179="A",B179="B",B179="Bc",B179="Ba"),IF(E189&lt;1.2,0,IF(E189&gt;=2.2,1,ROUND(IF(E189&lt;1.4,E189*'Reference Standards'!$F$13+'Reference Standards'!$F$14,E189*'Reference Standards'!$G$13+'Reference Standards'!$G$14),2))),IF(OR(B179="C",B179="Cb",B179="E"),IF(E189&lt;2,0,IF(E189&gt;=5,1,ROUND(IF(E189&lt;2.4,E189*'Reference Standards'!$G$8+'Reference Standards'!$G$9,E189*'Reference Standards'!$F$8+'Reference Standards'!$F$9),2))))))))))))</f>
        <v>0.8</v>
      </c>
      <c r="G189" s="454"/>
      <c r="H189" s="456"/>
      <c r="I189" s="458"/>
      <c r="J189" s="445"/>
    </row>
    <row r="190" spans="1:11" ht="15.75" customHeight="1" x14ac:dyDescent="0.25">
      <c r="A190" s="448" t="s">
        <v>21</v>
      </c>
      <c r="B190" s="459" t="s">
        <v>22</v>
      </c>
      <c r="C190" s="21" t="s">
        <v>103</v>
      </c>
      <c r="D190" s="69"/>
      <c r="E190" s="44"/>
      <c r="F190" s="207" t="str">
        <f>IF(E190="","",IF(E190&gt;=660,1,IF(E190&lt;=430,ROUND('Reference Standards'!$I$4*E190+'Reference Standards'!$I$5,2),ROUND('Reference Standards'!$J$4*E190+'Reference Standards'!$J$5,2))))</f>
        <v/>
      </c>
      <c r="G190" s="431">
        <f>IFERROR(AVERAGE(F190:F191),"")</f>
        <v>0.8</v>
      </c>
      <c r="H190" s="466">
        <f>IFERROR(ROUND(AVERAGE(G190:G203),2),"")</f>
        <v>0.8</v>
      </c>
      <c r="I190" s="468" t="str">
        <f>IF(H190="","",IF(H190&gt;0.69,"Functioning",IF(H190&gt;0.29,"Functioning At Risk",IF(H190&gt;-1,"Not Functioning"))))</f>
        <v>Functioning</v>
      </c>
      <c r="J190" s="445"/>
    </row>
    <row r="191" spans="1:11" ht="15.75" x14ac:dyDescent="0.25">
      <c r="A191" s="446"/>
      <c r="B191" s="460"/>
      <c r="C191" s="24" t="s">
        <v>99</v>
      </c>
      <c r="D191" s="70"/>
      <c r="E191" s="50"/>
      <c r="F191" s="93">
        <f>IF(ISNUMBER(E190),"",IF(G179="",0.8,(IF(AND(E191="",G179="Yes"),0.9,(IF(AND(E191="",G179="No"),0.8,IF(E191&gt;=28,1,ROUND(IF(E191&lt;=13,'Reference Standards'!$I$9*E191,'Reference Standards'!$J$9*E191+'Reference Standards'!$J$10),2))))))))</f>
        <v>0.8</v>
      </c>
      <c r="G191" s="434"/>
      <c r="H191" s="466"/>
      <c r="I191" s="468"/>
      <c r="J191" s="445"/>
    </row>
    <row r="192" spans="1:11" ht="15.75" x14ac:dyDescent="0.25">
      <c r="A192" s="446"/>
      <c r="B192" s="446"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31">
        <f>IFERROR(AVERAGE(F192:F194),"")</f>
        <v>0.80000000000000016</v>
      </c>
      <c r="H192" s="467"/>
      <c r="I192" s="468"/>
      <c r="J192" s="445"/>
    </row>
    <row r="193" spans="1:10" ht="15.75" x14ac:dyDescent="0.25">
      <c r="A193" s="446"/>
      <c r="B193" s="446"/>
      <c r="C193" s="20" t="s">
        <v>57</v>
      </c>
      <c r="D193" s="151"/>
      <c r="E193" s="221"/>
      <c r="F193" s="29">
        <f>IF(G179="",0.8,(IF(AND(E193="",G179="Yes"),0.9,(IF(AND(E193="",G179="No"),0.8,ROUND(IF(E193&gt;=75,0,IF(E193&lt;=5,1,IF(E193&gt;10,E193*'Reference Standards'!$I$14+'Reference Standards'!$I$15,'Reference Standards'!$J$14*E193+'Reference Standards'!$J$15))),2))))))</f>
        <v>0.8</v>
      </c>
      <c r="G193" s="432"/>
      <c r="H193" s="467"/>
      <c r="I193" s="468"/>
      <c r="J193" s="445"/>
    </row>
    <row r="194" spans="1:10" ht="15.75" x14ac:dyDescent="0.25">
      <c r="A194" s="446"/>
      <c r="B194" s="447"/>
      <c r="C194" s="20" t="s">
        <v>125</v>
      </c>
      <c r="D194" s="20"/>
      <c r="E194" s="50"/>
      <c r="F194" s="93">
        <f>IF(G179="",0.8,(IF(AND(E194="",G179="Yes"),0.9,(IF(AND(E194="",G179="No"),0.8,IF(E194&gt;=50,0,ROUND(E194*'Reference Standards'!$I$18+'Reference Standards'!$I$19,2)))))))</f>
        <v>0.8</v>
      </c>
      <c r="G194" s="434"/>
      <c r="H194" s="467"/>
      <c r="I194" s="468"/>
      <c r="J194" s="445"/>
    </row>
    <row r="195" spans="1:10" ht="15.75" x14ac:dyDescent="0.25">
      <c r="A195" s="446"/>
      <c r="B195" s="18" t="s">
        <v>70</v>
      </c>
      <c r="C195" s="26" t="s">
        <v>80</v>
      </c>
      <c r="D195" s="68"/>
      <c r="E195" s="50"/>
      <c r="F195" s="27" t="str">
        <f>IF(E195="","",IF(E195&gt;0.1,1,IF(E195&lt;=0.01,0,ROUND(E195*'Reference Standards'!$I$22+'Reference Standards'!$I$23,2))))</f>
        <v/>
      </c>
      <c r="G195" s="27" t="str">
        <f>IFERROR(AVERAGE(F195),"")</f>
        <v/>
      </c>
      <c r="H195" s="467"/>
      <c r="I195" s="468"/>
      <c r="J195" s="445"/>
    </row>
    <row r="196" spans="1:10" ht="15.75" x14ac:dyDescent="0.25">
      <c r="A196" s="446"/>
      <c r="B196" s="448" t="s">
        <v>45</v>
      </c>
      <c r="C196" s="25" t="s">
        <v>46</v>
      </c>
      <c r="D196" s="25"/>
      <c r="E196" s="53"/>
      <c r="F196" s="208">
        <f>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49">
        <f>IFERROR(AVERAGE(F196:F199),"")</f>
        <v>0.80000000000000016</v>
      </c>
      <c r="H196" s="467"/>
      <c r="I196" s="468"/>
      <c r="J196" s="445"/>
    </row>
    <row r="197" spans="1:10" ht="15.75" x14ac:dyDescent="0.25">
      <c r="A197" s="446"/>
      <c r="B197" s="446"/>
      <c r="C197" s="19" t="s">
        <v>47</v>
      </c>
      <c r="D197" s="19"/>
      <c r="E197" s="52"/>
      <c r="F197" s="29">
        <f>IF(G179="",0.8,(IF(AND(E197="",G179="Yes"),0.9,(IF(AND(E197="",G179="No"),0.8,ROUND(  IF(E197&lt;=1.1,0, IF(E197&gt;=3,1, IF(E197&lt;2, E197^2*'Reference Standards'!$I$42+  E197*'Reference Standards'!$I$43 + 'Reference Standards'!$I$44,      E197*'Reference Standards'!$J$43+'Reference Standards'!$J$44))),2))))))</f>
        <v>0.8</v>
      </c>
      <c r="G197" s="433"/>
      <c r="H197" s="467"/>
      <c r="I197" s="468"/>
      <c r="J197" s="445"/>
    </row>
    <row r="198" spans="1:10" ht="15.75" x14ac:dyDescent="0.25">
      <c r="A198" s="446"/>
      <c r="B198" s="446"/>
      <c r="C198" s="19" t="s">
        <v>104</v>
      </c>
      <c r="D198" s="19"/>
      <c r="E198" s="52"/>
      <c r="F198" s="223">
        <f>IF(G179="",0.8,(IF(AND(E198="",G179="Yes"),0.9,(IF(AND(E198="",G179="No"),0.8,IF(OR(B179="A",LEFT(B179,1)="B"),IF(OR(E198&lt;=20,E198&gt;=90),0,IF(AND(E198&gt;=50,E198&lt;=60),1,IF(E198&lt;50,E198*'Reference Standards'!$I$48+'Reference Standards'!$I$49,E198*'Reference Standards'!$J$48+'Reference Standards'!$J$49))),IF(OR(LEFT(B179)="C",B179="E"),IF(OR(E198&lt;=20,E198&gt;=85),0,IF(AND(E198&lt;=65,E198&gt;=45),1,IF(E198&lt;45,E198*'Reference Standards'!$I$53+'Reference Standards'!$I$54,E198*'Reference Standards'!$J$53+'Reference Standards'!$J$54))))))))))</f>
        <v>0.8</v>
      </c>
      <c r="G198" s="433"/>
      <c r="H198" s="467"/>
      <c r="I198" s="468"/>
      <c r="J198" s="445"/>
    </row>
    <row r="199" spans="1:10" ht="15.75" x14ac:dyDescent="0.25">
      <c r="A199" s="446"/>
      <c r="B199" s="447"/>
      <c r="C199" s="23" t="s">
        <v>88</v>
      </c>
      <c r="D199" s="19"/>
      <c r="E199" s="54"/>
      <c r="F199" s="224" t="str">
        <f>IF(E199="","",IF(E199&gt;=1.6,0,IF(E199&lt;=1,1,ROUND('Reference Standards'!$I$57*E199^3+'Reference Standards'!$I$58*E199^2+'Reference Standards'!$I$59*E199+'Reference Standards'!$I$60,2))))</f>
        <v/>
      </c>
      <c r="G199" s="450"/>
      <c r="H199" s="467"/>
      <c r="I199" s="468"/>
      <c r="J199" s="445"/>
    </row>
    <row r="200" spans="1:10" ht="15.75" x14ac:dyDescent="0.25">
      <c r="A200" s="446"/>
      <c r="B200" s="448" t="s">
        <v>44</v>
      </c>
      <c r="C200" s="21" t="s">
        <v>180</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31">
        <f>IFERROR(AVERAGE(F200:F203),"")</f>
        <v>0.80000000000000016</v>
      </c>
      <c r="H200" s="467"/>
      <c r="I200" s="468"/>
      <c r="J200" s="445"/>
    </row>
    <row r="201" spans="1:10" ht="15.75" x14ac:dyDescent="0.25">
      <c r="A201" s="446"/>
      <c r="B201" s="446"/>
      <c r="C201" s="23" t="s">
        <v>181</v>
      </c>
      <c r="D201" s="151"/>
      <c r="E201" s="222"/>
      <c r="F201" s="29">
        <f>IF(G179="",0.8,(IF(AND(E201="",G179="Yes"),0.9,(IF(AND(E201="",G179="No"),0.8,IF(B180="Yes",IF(E201&lt;=50,0,IF(E201&gt;=80,1,ROUND('Reference Standards'!$I$69*E201+'Reference Standards'!$I$70,2))),IF(B180="No",IF(E201&gt;=80,0,IF(E201&lt;=50,1,ROUND(E201*'Reference Standards'!$J$69+'Reference Standards'!$J$70,2))))))))))</f>
        <v>0.8</v>
      </c>
      <c r="G201" s="432"/>
      <c r="H201" s="467"/>
      <c r="I201" s="468"/>
      <c r="J201" s="445"/>
    </row>
    <row r="202" spans="1:10" ht="15.75" x14ac:dyDescent="0.25">
      <c r="A202" s="446"/>
      <c r="B202" s="446"/>
      <c r="C202" s="23" t="s">
        <v>182</v>
      </c>
      <c r="D202" s="151"/>
      <c r="E202" s="222"/>
      <c r="F202" s="29">
        <f>IF(G179="",0.8,(IF(AND(E202="",G179="Yes"),0.9,(IF(AND(E202="",G179="No"),0.8,IF(E202&lt;=50,0,IF(E202&gt;=80,1, ROUND(E202*'Reference Standards'!$I$73+'Reference Standards'!$I$74,2))))))))</f>
        <v>0.8</v>
      </c>
      <c r="G202" s="433"/>
      <c r="H202" s="467"/>
      <c r="I202" s="468"/>
      <c r="J202" s="445"/>
    </row>
    <row r="203" spans="1:10" ht="15.75" x14ac:dyDescent="0.25">
      <c r="A203" s="446"/>
      <c r="B203" s="447"/>
      <c r="C203" s="461" t="s">
        <v>272</v>
      </c>
      <c r="D203" s="462"/>
      <c r="E203" s="16"/>
      <c r="F203" s="93" t="str">
        <f>IF(OR(B180="",B180="No"),"",IF(AND(E203="",B180="Yes",G179="Yes"),0.9,IF(OR(G179="No",G179=""),0.8,IF(E203&lt;=9,0,IF(E203&gt;=14,1,ROUND('Reference Standards'!$I$77*E203+'Reference Standards'!$I$78,2))))))</f>
        <v/>
      </c>
      <c r="G203" s="434"/>
      <c r="H203" s="467"/>
      <c r="I203" s="468"/>
      <c r="J203" s="445"/>
    </row>
    <row r="204" spans="1:10" ht="15.75" customHeight="1" x14ac:dyDescent="0.25">
      <c r="A204" s="437" t="s">
        <v>49</v>
      </c>
      <c r="B204" s="152" t="s">
        <v>167</v>
      </c>
      <c r="C204" s="153" t="s">
        <v>174</v>
      </c>
      <c r="D204" s="155"/>
      <c r="E204" s="95"/>
      <c r="F204" s="160">
        <f>IF(G179="",0.8,(IF(AND(E204="",G179="Yes"),0.9,(IF(AND(E204="",G179="No"),0.8,IF(E204&gt;=25,0,IF(E204&lt;=10,1,ROUND(IF(E204&gt;18,'Reference Standards'!$L$4*E204+'Reference Standards'!$L$5,IF(E204&lt;12,'Reference Standards'!$N$4*E204+'Reference Standards'!$N$5,'Reference Standards'!$M$4*E204+'Reference Standards'!$M$5)),2))))))))</f>
        <v>0.8</v>
      </c>
      <c r="G204" s="158">
        <f>IFERROR(AVERAGE(F204),"")</f>
        <v>0.8</v>
      </c>
      <c r="H204" s="439">
        <f>IFERROR(ROUND(AVERAGE(G204:G206),2),"")</f>
        <v>0.8</v>
      </c>
      <c r="I204" s="463" t="str">
        <f>IF(H204="","",IF(H204&gt;0.69,"Functioning",IF(H204&gt;0.29,"Functioning At Risk",IF(H204&gt;-1,"Not Functioning"))))</f>
        <v>Functioning</v>
      </c>
      <c r="J204" s="445"/>
    </row>
    <row r="205" spans="1:10" ht="15.75" x14ac:dyDescent="0.25">
      <c r="A205" s="438"/>
      <c r="B205" s="154" t="s">
        <v>168</v>
      </c>
      <c r="C205" s="153" t="s">
        <v>175</v>
      </c>
      <c r="D205" s="156"/>
      <c r="E205" s="49"/>
      <c r="F205" s="209">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9">
        <f>IFERROR(AVERAGE(F205),"")</f>
        <v>0.8</v>
      </c>
      <c r="H205" s="440"/>
      <c r="I205" s="464"/>
      <c r="J205" s="445"/>
    </row>
    <row r="206" spans="1:10" ht="15.75" x14ac:dyDescent="0.25">
      <c r="A206" s="438"/>
      <c r="B206" s="152" t="s">
        <v>170</v>
      </c>
      <c r="C206" s="153" t="s">
        <v>176</v>
      </c>
      <c r="D206" s="157"/>
      <c r="E206" s="95"/>
      <c r="F206" s="160">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60">
        <f>IFERROR(AVERAGE(F206),"")</f>
        <v>0.8</v>
      </c>
      <c r="H206" s="440"/>
      <c r="I206" s="464"/>
      <c r="J206" s="445"/>
    </row>
    <row r="207" spans="1:10" ht="15.75" x14ac:dyDescent="0.25">
      <c r="A207" s="471" t="s">
        <v>50</v>
      </c>
      <c r="B207" s="214" t="s">
        <v>105</v>
      </c>
      <c r="C207" s="40" t="s">
        <v>177</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5">
        <f>IFERROR(AVERAGE(F207),"")</f>
        <v>0.8</v>
      </c>
      <c r="H207" s="465">
        <f>IFERROR(ROUND(AVERAGE(G207:G208),2),"")</f>
        <v>0.8</v>
      </c>
      <c r="I207" s="444" t="str">
        <f>IF(H207="","",IF(H207&gt;0.69,"Functioning",IF(H207&gt;0.29,"Functioning At Risk",IF(H207&gt;-1,"Not Functioning"))))</f>
        <v>Functioning</v>
      </c>
      <c r="J207" s="445"/>
    </row>
    <row r="208" spans="1:10" ht="15.75" x14ac:dyDescent="0.25">
      <c r="A208" s="472"/>
      <c r="B208" s="216" t="s">
        <v>54</v>
      </c>
      <c r="C208" s="161" t="s">
        <v>178</v>
      </c>
      <c r="D208" s="162"/>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5">
        <f>IFERROR(AVERAGE(F208),"")</f>
        <v>0.8</v>
      </c>
      <c r="H208" s="465"/>
      <c r="I208" s="444"/>
      <c r="J208" s="445"/>
    </row>
    <row r="209" spans="1:11" ht="7.9" customHeight="1" x14ac:dyDescent="0.25">
      <c r="J209" s="4"/>
      <c r="K209" s="11"/>
    </row>
    <row r="210" spans="1:11" ht="7.9" customHeight="1" x14ac:dyDescent="0.25">
      <c r="K210" s="11"/>
    </row>
    <row r="211" spans="1:11" ht="21" customHeight="1" x14ac:dyDescent="0.25">
      <c r="A211" s="420" t="s">
        <v>293</v>
      </c>
      <c r="B211" s="421"/>
      <c r="C211" s="421"/>
      <c r="D211" s="421"/>
      <c r="E211" s="421"/>
      <c r="F211" s="421"/>
      <c r="G211" s="421"/>
      <c r="H211" s="421"/>
      <c r="I211" s="421"/>
      <c r="J211" s="422"/>
    </row>
    <row r="212" spans="1:11" ht="17.45" customHeight="1" x14ac:dyDescent="0.25">
      <c r="A212" s="103" t="s">
        <v>68</v>
      </c>
      <c r="B212" s="95"/>
      <c r="C212" s="103" t="s">
        <v>192</v>
      </c>
      <c r="D212" s="48"/>
      <c r="E212" s="143" t="s">
        <v>223</v>
      </c>
      <c r="F212" s="144"/>
      <c r="G212" s="48"/>
      <c r="H212" s="423" t="s">
        <v>136</v>
      </c>
      <c r="I212" s="424"/>
      <c r="J212" s="95"/>
    </row>
    <row r="213" spans="1:11" ht="17.45" customHeight="1" x14ac:dyDescent="0.25">
      <c r="A213" s="103" t="s">
        <v>69</v>
      </c>
      <c r="B213" s="48"/>
      <c r="C213" s="103" t="s">
        <v>202</v>
      </c>
      <c r="D213" s="48"/>
      <c r="E213" s="469" t="s">
        <v>92</v>
      </c>
      <c r="F213" s="469"/>
      <c r="G213" s="48"/>
      <c r="H213" s="423" t="s">
        <v>137</v>
      </c>
      <c r="I213" s="424"/>
      <c r="J213" s="95"/>
    </row>
    <row r="214" spans="1:11" ht="17.45" customHeight="1" x14ac:dyDescent="0.25">
      <c r="A214" s="103" t="s">
        <v>135</v>
      </c>
      <c r="B214" s="48"/>
      <c r="C214" s="103" t="s">
        <v>203</v>
      </c>
      <c r="D214" s="48"/>
      <c r="E214" s="469" t="s">
        <v>264</v>
      </c>
      <c r="F214" s="469"/>
      <c r="G214" s="48"/>
      <c r="H214" s="423" t="s">
        <v>138</v>
      </c>
      <c r="I214" s="424"/>
      <c r="J214" s="95"/>
    </row>
    <row r="215" spans="1:11" ht="17.45" customHeight="1" x14ac:dyDescent="0.25">
      <c r="A215" s="100" t="s">
        <v>258</v>
      </c>
      <c r="B215" s="48"/>
      <c r="C215" s="103" t="s">
        <v>204</v>
      </c>
      <c r="D215" s="48"/>
      <c r="E215" s="203" t="s">
        <v>257</v>
      </c>
      <c r="F215" s="204"/>
      <c r="G215" s="48"/>
      <c r="H215" s="423" t="s">
        <v>139</v>
      </c>
      <c r="I215" s="424"/>
      <c r="J215" s="95"/>
    </row>
    <row r="216" spans="1:11" ht="18" customHeight="1" x14ac:dyDescent="0.25">
      <c r="A216" s="100" t="s">
        <v>312</v>
      </c>
      <c r="B216" s="48"/>
      <c r="C216" s="287"/>
      <c r="D216" s="288"/>
      <c r="E216" s="288"/>
      <c r="F216" s="288"/>
      <c r="G216" s="288"/>
      <c r="H216" s="288"/>
      <c r="I216" s="288"/>
      <c r="J216" s="288"/>
      <c r="K216" s="55"/>
    </row>
    <row r="217" spans="1:11" ht="6.6" customHeight="1" x14ac:dyDescent="0.25">
      <c r="A217" s="1"/>
      <c r="B217" s="4"/>
      <c r="C217" s="4"/>
      <c r="D217" s="4"/>
      <c r="E217" s="4"/>
      <c r="F217" s="4"/>
      <c r="G217" s="4"/>
      <c r="H217" s="12"/>
      <c r="I217" s="98"/>
      <c r="J217" s="12"/>
    </row>
    <row r="218" spans="1:11" ht="21" x14ac:dyDescent="0.35">
      <c r="A218" s="428" t="s">
        <v>294</v>
      </c>
      <c r="B218" s="428"/>
      <c r="C218" s="428"/>
      <c r="D218" s="428"/>
      <c r="E218" s="428"/>
      <c r="F218" s="428"/>
      <c r="G218" s="428" t="s">
        <v>14</v>
      </c>
      <c r="H218" s="428"/>
      <c r="I218" s="428"/>
      <c r="J218" s="428"/>
    </row>
    <row r="219" spans="1:11" ht="15.75" x14ac:dyDescent="0.25">
      <c r="A219" s="46" t="s">
        <v>1</v>
      </c>
      <c r="B219" s="46" t="s">
        <v>2</v>
      </c>
      <c r="C219" s="429" t="s">
        <v>3</v>
      </c>
      <c r="D219" s="430"/>
      <c r="E219" s="46" t="s">
        <v>12</v>
      </c>
      <c r="F219" s="45" t="s">
        <v>13</v>
      </c>
      <c r="G219" s="46" t="s">
        <v>15</v>
      </c>
      <c r="H219" s="46" t="s">
        <v>16</v>
      </c>
      <c r="I219" s="99" t="s">
        <v>16</v>
      </c>
      <c r="J219" s="46" t="s">
        <v>261</v>
      </c>
    </row>
    <row r="220" spans="1:11" ht="15.75" customHeight="1" x14ac:dyDescent="0.25">
      <c r="A220" s="435" t="s">
        <v>51</v>
      </c>
      <c r="B220" s="435" t="s">
        <v>78</v>
      </c>
      <c r="C220" s="145" t="s">
        <v>160</v>
      </c>
      <c r="D220" s="147"/>
      <c r="E220" s="44"/>
      <c r="F220" s="28">
        <f>IF(G215="Yes","",(IF(G214="",0.8,(IF(AND(E220="",G214="Yes"),0.9,(IF(AND(E220="",G214="No"),0.8,IF(E220&gt;=80,0,IF(E220&lt;=40,1,IF(E220&gt;=68,ROUND(E220*'Reference Standards'!$B$4+'Reference Standards'!$B$5,2),ROUND(E220*'Reference Standards'!$C$4+'Reference Standards'!$C$5,2)))))))))))</f>
        <v>0.8</v>
      </c>
      <c r="G220" s="441">
        <f>IFERROR(AVERAGE(F220:F222),"")</f>
        <v>0.8</v>
      </c>
      <c r="H220" s="441">
        <f>IFERROR(ROUND(AVERAGE(G220:G222),2),"")</f>
        <v>0.8</v>
      </c>
      <c r="I220" s="444" t="str">
        <f>IF(H220="","",IF(H220&gt;0.69,"Functioning",IF(H220&gt;0.29,"Functioning At Risk",IF(H220&gt;-1,"Not Functioning"))))</f>
        <v>Functioning</v>
      </c>
      <c r="J220" s="445">
        <f>IF(AND(H220="",H223="",H225="",H239="",H242=""),"",ROUND((IF(H220="",0,H220)*0.2)+(IF(H223="",0,H223)*0.2)+(IF(H225="",0,H225)*0.2)+(IF(H239="",0,H239)*0.2)+(IF(H242="",0,H242)*0.2),2))</f>
        <v>0.8</v>
      </c>
    </row>
    <row r="221" spans="1:11" ht="15.75" customHeight="1" x14ac:dyDescent="0.25">
      <c r="A221" s="436"/>
      <c r="B221" s="436"/>
      <c r="C221" s="146" t="s">
        <v>162</v>
      </c>
      <c r="D221" s="148"/>
      <c r="E221" s="49"/>
      <c r="F221" s="206" t="str">
        <f>IF(G215="No","",IF(E221="","",  IF(E221&gt;0.95,0,IF(E221&lt;=0.02,1,ROUND(IF(E221&gt;0.26,'Reference Standards'!$B$10*E221+'Reference Standards'!$B$11, IF(E221&lt;0.05, 'Reference Standards'!$D$10*E221+'Reference Standards'!$D$11, 'Reference Standards'!$C$10*E221+'Reference Standards'!$C$11)),2))) ))</f>
        <v/>
      </c>
      <c r="G221" s="442"/>
      <c r="H221" s="442"/>
      <c r="I221" s="444"/>
      <c r="J221" s="445"/>
    </row>
    <row r="222" spans="1:11" ht="15.75" x14ac:dyDescent="0.25">
      <c r="A222" s="436"/>
      <c r="B222" s="470"/>
      <c r="C222" s="149" t="s">
        <v>164</v>
      </c>
      <c r="D222" s="150"/>
      <c r="E222" s="49"/>
      <c r="F222" s="205">
        <f>IF(G215="Yes","",(IF(G214="",0.8,(IF(AND(E222="",G214="Yes"),0.9,(IF(AND(E222="",G214="No"),0.8,IF(E222&gt;3.22,0,IF(E222&lt;0,"",ROUND('Reference Standards'!$B$15*E222+'Reference Standards'!$B$16,2))))))))))</f>
        <v>0.8</v>
      </c>
      <c r="G222" s="443"/>
      <c r="H222" s="443"/>
      <c r="I222" s="444"/>
      <c r="J222" s="445"/>
    </row>
    <row r="223" spans="1:11" ht="15.75" x14ac:dyDescent="0.25">
      <c r="A223" s="451" t="s">
        <v>4</v>
      </c>
      <c r="B223" s="453" t="s">
        <v>5</v>
      </c>
      <c r="C223" s="17" t="s">
        <v>6</v>
      </c>
      <c r="D223" s="17"/>
      <c r="E223" s="44"/>
      <c r="F223" s="91">
        <f>IF(G214="",0.8,(IF(AND(E223="",G214="Yes"),0.9,(IF(AND(E223="",G214="No"),0.8,ROUND(IF(E223&gt;1.6,0,IF(E223&lt;=1,1,E223^2*'Reference Standards'!$F$2+E223*'Reference Standards'!$F$3+'Reference Standards'!$F$4)),2))))))</f>
        <v>0.8</v>
      </c>
      <c r="G223" s="454">
        <f>IFERROR(AVERAGE(F223:F224),"")</f>
        <v>0.8</v>
      </c>
      <c r="H223" s="455">
        <f>IFERROR(ROUND(AVERAGE(G223),2),"")</f>
        <v>0.8</v>
      </c>
      <c r="I223" s="457" t="str">
        <f>IF(H223="","",IF(H223&gt;0.69,"Functioning",IF(H223&gt;0.29,"Functioning At Risk",IF(H223&gt;-1,"Not Functioning"))))</f>
        <v>Functioning</v>
      </c>
      <c r="J223" s="445"/>
    </row>
    <row r="224" spans="1:11" ht="15.75" x14ac:dyDescent="0.25">
      <c r="A224" s="452"/>
      <c r="B224" s="453"/>
      <c r="C224" s="17" t="s">
        <v>7</v>
      </c>
      <c r="D224" s="17"/>
      <c r="E224" s="50"/>
      <c r="F224" s="91">
        <f>IF(B216="Yes","",IF(G214="",0.8,(IF(AND(E224="",G214="Yes"),0.9,(IF(AND(E224="",G214="No"),0.8,(IF(OR(B214="A",B214="B",B214="Bc",B214="Ba"),IF(E224&lt;1.2,0,IF(E224&gt;=2.2,1,ROUND(IF(E224&lt;1.4,E224*'Reference Standards'!$F$13+'Reference Standards'!$F$14,E224*'Reference Standards'!$G$13+'Reference Standards'!$G$14),2))),IF(OR(B214="C",B214="Cb",B214="E"),IF(E224&lt;2,0,IF(E224&gt;=5,1,ROUND(IF(E224&lt;2.4,E224*'Reference Standards'!$G$8+'Reference Standards'!$G$9,E224*'Reference Standards'!$F$8+'Reference Standards'!$F$9),2))))))))))))</f>
        <v>0.8</v>
      </c>
      <c r="G224" s="454"/>
      <c r="H224" s="456"/>
      <c r="I224" s="458"/>
      <c r="J224" s="445"/>
    </row>
    <row r="225" spans="1:10" ht="15.75" x14ac:dyDescent="0.25">
      <c r="A225" s="448" t="s">
        <v>21</v>
      </c>
      <c r="B225" s="459" t="s">
        <v>22</v>
      </c>
      <c r="C225" s="21" t="s">
        <v>103</v>
      </c>
      <c r="D225" s="69"/>
      <c r="E225" s="44"/>
      <c r="F225" s="207" t="str">
        <f>IF(E225="","",IF(E225&gt;=660,1,IF(E225&lt;=430,ROUND('Reference Standards'!$I$4*E225+'Reference Standards'!$I$5,2),ROUND('Reference Standards'!$J$4*E225+'Reference Standards'!$J$5,2))))</f>
        <v/>
      </c>
      <c r="G225" s="431">
        <f>IFERROR(AVERAGE(F225:F226),"")</f>
        <v>0.8</v>
      </c>
      <c r="H225" s="466">
        <f>IFERROR(ROUND(AVERAGE(G225:G238),2),"")</f>
        <v>0.8</v>
      </c>
      <c r="I225" s="468" t="str">
        <f>IF(H225="","",IF(H225&gt;0.69,"Functioning",IF(H225&gt;0.29,"Functioning At Risk",IF(H225&gt;-1,"Not Functioning"))))</f>
        <v>Functioning</v>
      </c>
      <c r="J225" s="445"/>
    </row>
    <row r="226" spans="1:10" ht="15.75" x14ac:dyDescent="0.25">
      <c r="A226" s="446"/>
      <c r="B226" s="460"/>
      <c r="C226" s="24" t="s">
        <v>99</v>
      </c>
      <c r="D226" s="70"/>
      <c r="E226" s="50"/>
      <c r="F226" s="93">
        <f>IF(ISNUMBER(E225),"",IF(G214="",0.8,(IF(AND(E226="",G214="Yes"),0.9,(IF(AND(E226="",G214="No"),0.8,IF(E226&gt;=28,1,ROUND(IF(E226&lt;=13,'Reference Standards'!$I$9*E226,'Reference Standards'!$J$9*E226+'Reference Standards'!$J$10),2))))))))</f>
        <v>0.8</v>
      </c>
      <c r="G226" s="434"/>
      <c r="H226" s="466"/>
      <c r="I226" s="468"/>
      <c r="J226" s="445"/>
    </row>
    <row r="227" spans="1:10" ht="15.75" x14ac:dyDescent="0.25">
      <c r="A227" s="446"/>
      <c r="B227" s="446"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31">
        <f>IFERROR(AVERAGE(F227:F229),"")</f>
        <v>0.80000000000000016</v>
      </c>
      <c r="H227" s="467"/>
      <c r="I227" s="468"/>
      <c r="J227" s="445"/>
    </row>
    <row r="228" spans="1:10" ht="15.75" x14ac:dyDescent="0.25">
      <c r="A228" s="446"/>
      <c r="B228" s="446"/>
      <c r="C228" s="20" t="s">
        <v>57</v>
      </c>
      <c r="D228" s="151"/>
      <c r="E228" s="221"/>
      <c r="F228" s="29">
        <f>IF(G214="",0.8,(IF(AND(E228="",G214="Yes"),0.9,(IF(AND(E228="",G214="No"),0.8,ROUND(IF(E228&gt;=75,0,IF(E228&lt;=5,1,IF(E228&gt;10,E228*'Reference Standards'!$I$14+'Reference Standards'!$I$15,'Reference Standards'!$J$14*E228+'Reference Standards'!$J$15))),2))))))</f>
        <v>0.8</v>
      </c>
      <c r="G228" s="432"/>
      <c r="H228" s="467"/>
      <c r="I228" s="468"/>
      <c r="J228" s="445"/>
    </row>
    <row r="229" spans="1:10" ht="15.75" x14ac:dyDescent="0.25">
      <c r="A229" s="446"/>
      <c r="B229" s="447"/>
      <c r="C229" s="20" t="s">
        <v>125</v>
      </c>
      <c r="D229" s="20"/>
      <c r="E229" s="50"/>
      <c r="F229" s="93">
        <f>IF(G214="",0.8,(IF(AND(E229="",G214="Yes"),0.9,(IF(AND(E229="",G214="No"),0.8,IF(E229&gt;=50,0,ROUND(E229*'Reference Standards'!$I$18+'Reference Standards'!$I$19,2)))))))</f>
        <v>0.8</v>
      </c>
      <c r="G229" s="434"/>
      <c r="H229" s="467"/>
      <c r="I229" s="468"/>
      <c r="J229" s="445"/>
    </row>
    <row r="230" spans="1:10" ht="15.75" x14ac:dyDescent="0.25">
      <c r="A230" s="446"/>
      <c r="B230" s="18" t="s">
        <v>70</v>
      </c>
      <c r="C230" s="26" t="s">
        <v>80</v>
      </c>
      <c r="D230" s="68"/>
      <c r="E230" s="50"/>
      <c r="F230" s="27" t="str">
        <f>IF(E230="","",IF(E230&gt;0.1,1,IF(E230&lt;=0.01,0,ROUND(E230*'Reference Standards'!$I$22+'Reference Standards'!$I$23,2))))</f>
        <v/>
      </c>
      <c r="G230" s="27" t="str">
        <f>IFERROR(AVERAGE(F230),"")</f>
        <v/>
      </c>
      <c r="H230" s="467"/>
      <c r="I230" s="468"/>
      <c r="J230" s="445"/>
    </row>
    <row r="231" spans="1:10" ht="15.75" x14ac:dyDescent="0.25">
      <c r="A231" s="446"/>
      <c r="B231" s="448" t="s">
        <v>45</v>
      </c>
      <c r="C231" s="25" t="s">
        <v>46</v>
      </c>
      <c r="D231" s="25"/>
      <c r="E231" s="53"/>
      <c r="F231" s="208">
        <f>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49">
        <f>IFERROR(AVERAGE(F231:F234),"")</f>
        <v>0.80000000000000016</v>
      </c>
      <c r="H231" s="467"/>
      <c r="I231" s="468"/>
      <c r="J231" s="445"/>
    </row>
    <row r="232" spans="1:10" ht="15.75" x14ac:dyDescent="0.25">
      <c r="A232" s="446"/>
      <c r="B232" s="446"/>
      <c r="C232" s="19" t="s">
        <v>47</v>
      </c>
      <c r="D232" s="19"/>
      <c r="E232" s="52"/>
      <c r="F232" s="29">
        <f>IF(G214="",0.8,(IF(AND(E232="",G214="Yes"),0.9,(IF(AND(E232="",G214="No"),0.8,ROUND(  IF(E232&lt;=1.1,0, IF(E232&gt;=3,1, IF(E232&lt;2, E232^2*'Reference Standards'!$I$42+  E232*'Reference Standards'!$I$43 + 'Reference Standards'!$I$44,      E232*'Reference Standards'!$J$43+'Reference Standards'!$J$44))),2))))))</f>
        <v>0.8</v>
      </c>
      <c r="G232" s="433"/>
      <c r="H232" s="467"/>
      <c r="I232" s="468"/>
      <c r="J232" s="445"/>
    </row>
    <row r="233" spans="1:10" ht="15.75" x14ac:dyDescent="0.25">
      <c r="A233" s="446"/>
      <c r="B233" s="446"/>
      <c r="C233" s="19" t="s">
        <v>104</v>
      </c>
      <c r="D233" s="19"/>
      <c r="E233" s="52"/>
      <c r="F233" s="223">
        <f>IF(G214="",0.8,(IF(AND(E233="",G214="Yes"),0.9,(IF(AND(E233="",G214="No"),0.8,IF(OR(B214="A",LEFT(B214,1)="B"),IF(OR(E233&lt;=20,E233&gt;=90),0,IF(AND(E233&gt;=50,E233&lt;=60),1,IF(E233&lt;50,E233*'Reference Standards'!$I$48+'Reference Standards'!$I$49,E233*'Reference Standards'!$J$48+'Reference Standards'!$J$49))),IF(OR(LEFT(B214)="C",B214="E"),IF(OR(E233&lt;=20,E233&gt;=85),0,IF(AND(E233&lt;=65,E233&gt;=45),1,IF(E233&lt;45,E233*'Reference Standards'!$I$53+'Reference Standards'!$I$54,E233*'Reference Standards'!$J$53+'Reference Standards'!$J$54))))))))))</f>
        <v>0.8</v>
      </c>
      <c r="G233" s="433"/>
      <c r="H233" s="467"/>
      <c r="I233" s="468"/>
      <c r="J233" s="445"/>
    </row>
    <row r="234" spans="1:10" ht="15.75" x14ac:dyDescent="0.25">
      <c r="A234" s="446"/>
      <c r="B234" s="447"/>
      <c r="C234" s="23" t="s">
        <v>88</v>
      </c>
      <c r="D234" s="19"/>
      <c r="E234" s="54"/>
      <c r="F234" s="224" t="str">
        <f>IF(E234="","",IF(E234&gt;=1.6,0,IF(E234&lt;=1,1,ROUND('Reference Standards'!$I$57*E234^3+'Reference Standards'!$I$58*E234^2+'Reference Standards'!$I$59*E234+'Reference Standards'!$I$60,2))))</f>
        <v/>
      </c>
      <c r="G234" s="450"/>
      <c r="H234" s="467"/>
      <c r="I234" s="468"/>
      <c r="J234" s="445"/>
    </row>
    <row r="235" spans="1:10" ht="15.75" x14ac:dyDescent="0.25">
      <c r="A235" s="446"/>
      <c r="B235" s="448" t="s">
        <v>44</v>
      </c>
      <c r="C235" s="21" t="s">
        <v>180</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31">
        <f>IFERROR(AVERAGE(F235:F238),"")</f>
        <v>0.80000000000000016</v>
      </c>
      <c r="H235" s="467"/>
      <c r="I235" s="468"/>
      <c r="J235" s="445"/>
    </row>
    <row r="236" spans="1:10" ht="15.75" x14ac:dyDescent="0.25">
      <c r="A236" s="446"/>
      <c r="B236" s="446"/>
      <c r="C236" s="23" t="s">
        <v>181</v>
      </c>
      <c r="D236" s="151"/>
      <c r="E236" s="222"/>
      <c r="F236" s="29">
        <f>IF(G214="",0.8,(IF(AND(E236="",G214="Yes"),0.9,(IF(AND(E236="",G214="No"),0.8,IF(B215="Yes",IF(E236&lt;=50,0,IF(E236&gt;=80,1,ROUND('Reference Standards'!$I$69*E236+'Reference Standards'!$I$70,2))),IF(B215="No",IF(E236&gt;=80,0,IF(E236&lt;=50,1,ROUND(E236*'Reference Standards'!$J$69+'Reference Standards'!$J$70,2))))))))))</f>
        <v>0.8</v>
      </c>
      <c r="G236" s="432"/>
      <c r="H236" s="467"/>
      <c r="I236" s="468"/>
      <c r="J236" s="445"/>
    </row>
    <row r="237" spans="1:10" ht="15.75" x14ac:dyDescent="0.25">
      <c r="A237" s="446"/>
      <c r="B237" s="446"/>
      <c r="C237" s="23" t="s">
        <v>182</v>
      </c>
      <c r="D237" s="151"/>
      <c r="E237" s="222"/>
      <c r="F237" s="29">
        <f>IF(G214="",0.8,(IF(AND(E237="",G214="Yes"),0.9,(IF(AND(E237="",G214="No"),0.8,IF(E237&lt;=50,0,IF(E237&gt;=80,1, ROUND(E237*'Reference Standards'!$I$73+'Reference Standards'!$I$74,2))))))))</f>
        <v>0.8</v>
      </c>
      <c r="G237" s="433"/>
      <c r="H237" s="467"/>
      <c r="I237" s="468"/>
      <c r="J237" s="445"/>
    </row>
    <row r="238" spans="1:10" ht="15.75" x14ac:dyDescent="0.25">
      <c r="A238" s="446"/>
      <c r="B238" s="447"/>
      <c r="C238" s="461" t="s">
        <v>272</v>
      </c>
      <c r="D238" s="462"/>
      <c r="E238" s="16"/>
      <c r="F238" s="93" t="str">
        <f>IF(OR(B215="",B215="No"),"",IF(AND(E238="",B215="Yes",G214="Yes"),0.9,IF(OR(G214="No",G214=""),0.8,IF(E238&lt;=9,0,IF(E238&gt;=14,1,ROUND('Reference Standards'!$I$77*E238+'Reference Standards'!$I$78,2))))))</f>
        <v/>
      </c>
      <c r="G238" s="434"/>
      <c r="H238" s="467"/>
      <c r="I238" s="468"/>
      <c r="J238" s="445"/>
    </row>
    <row r="239" spans="1:10" ht="15.75" x14ac:dyDescent="0.25">
      <c r="A239" s="437" t="s">
        <v>49</v>
      </c>
      <c r="B239" s="152" t="s">
        <v>167</v>
      </c>
      <c r="C239" s="153" t="s">
        <v>174</v>
      </c>
      <c r="D239" s="155"/>
      <c r="E239" s="95"/>
      <c r="F239" s="160">
        <f>IF(G214="",0.8,(IF(AND(E239="",G214="Yes"),0.9,(IF(AND(E239="",G214="No"),0.8,IF(E239&gt;=25,0,IF(E239&lt;=10,1,ROUND(IF(E239&gt;18,'Reference Standards'!$L$4*E239+'Reference Standards'!$L$5,IF(E239&lt;12,'Reference Standards'!$N$4*E239+'Reference Standards'!$N$5,'Reference Standards'!$M$4*E239+'Reference Standards'!$M$5)),2))))))))</f>
        <v>0.8</v>
      </c>
      <c r="G239" s="158">
        <f>IFERROR(AVERAGE(F239),"")</f>
        <v>0.8</v>
      </c>
      <c r="H239" s="439">
        <f>IFERROR(ROUND(AVERAGE(G239:G241),2),"")</f>
        <v>0.8</v>
      </c>
      <c r="I239" s="463" t="str">
        <f>IF(H239="","",IF(H239&gt;0.69,"Functioning",IF(H239&gt;0.29,"Functioning At Risk",IF(H239&gt;-1,"Not Functioning"))))</f>
        <v>Functioning</v>
      </c>
      <c r="J239" s="445"/>
    </row>
    <row r="240" spans="1:10" ht="15.75" x14ac:dyDescent="0.25">
      <c r="A240" s="438"/>
      <c r="B240" s="154" t="s">
        <v>168</v>
      </c>
      <c r="C240" s="153" t="s">
        <v>175</v>
      </c>
      <c r="D240" s="156"/>
      <c r="E240" s="49"/>
      <c r="F240" s="209">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9">
        <f>IFERROR(AVERAGE(F240),"")</f>
        <v>0.8</v>
      </c>
      <c r="H240" s="440"/>
      <c r="I240" s="464"/>
      <c r="J240" s="445"/>
    </row>
    <row r="241" spans="1:11" ht="15.75" x14ac:dyDescent="0.25">
      <c r="A241" s="438"/>
      <c r="B241" s="152" t="s">
        <v>170</v>
      </c>
      <c r="C241" s="153" t="s">
        <v>176</v>
      </c>
      <c r="D241" s="157"/>
      <c r="E241" s="95"/>
      <c r="F241" s="160">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60">
        <f>IFERROR(AVERAGE(F241),"")</f>
        <v>0.8</v>
      </c>
      <c r="H241" s="440"/>
      <c r="I241" s="464"/>
      <c r="J241" s="445"/>
    </row>
    <row r="242" spans="1:11" ht="15.75" x14ac:dyDescent="0.25">
      <c r="A242" s="471" t="s">
        <v>50</v>
      </c>
      <c r="B242" s="214" t="s">
        <v>105</v>
      </c>
      <c r="C242" s="40" t="s">
        <v>177</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5">
        <f>IFERROR(AVERAGE(F242),"")</f>
        <v>0.8</v>
      </c>
      <c r="H242" s="465">
        <f>IFERROR(ROUND(AVERAGE(G242:G243),2),"")</f>
        <v>0.8</v>
      </c>
      <c r="I242" s="444" t="str">
        <f>IF(H242="","",IF(H242&gt;0.69,"Functioning",IF(H242&gt;0.29,"Functioning At Risk",IF(H242&gt;-1,"Not Functioning"))))</f>
        <v>Functioning</v>
      </c>
      <c r="J242" s="445"/>
    </row>
    <row r="243" spans="1:11" ht="15.75" x14ac:dyDescent="0.25">
      <c r="A243" s="472"/>
      <c r="B243" s="216" t="s">
        <v>54</v>
      </c>
      <c r="C243" s="161" t="s">
        <v>178</v>
      </c>
      <c r="D243" s="162"/>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5">
        <f>IFERROR(AVERAGE(F243),"")</f>
        <v>0.8</v>
      </c>
      <c r="H243" s="465"/>
      <c r="I243" s="444"/>
      <c r="J243" s="445"/>
    </row>
    <row r="244" spans="1:11" ht="8.4499999999999993" customHeight="1" x14ac:dyDescent="0.25">
      <c r="J244" s="4"/>
      <c r="K244" s="11"/>
    </row>
    <row r="245" spans="1:11" ht="8.4499999999999993" customHeight="1" x14ac:dyDescent="0.25">
      <c r="K245" s="11"/>
    </row>
    <row r="246" spans="1:11" ht="21" customHeight="1" x14ac:dyDescent="0.25">
      <c r="A246" s="420" t="s">
        <v>293</v>
      </c>
      <c r="B246" s="421"/>
      <c r="C246" s="421"/>
      <c r="D246" s="421"/>
      <c r="E246" s="421"/>
      <c r="F246" s="421"/>
      <c r="G246" s="421"/>
      <c r="H246" s="421"/>
      <c r="I246" s="421"/>
      <c r="J246" s="422"/>
    </row>
    <row r="247" spans="1:11" ht="18" customHeight="1" x14ac:dyDescent="0.25">
      <c r="A247" s="103" t="s">
        <v>68</v>
      </c>
      <c r="B247" s="95"/>
      <c r="C247" s="103" t="s">
        <v>192</v>
      </c>
      <c r="D247" s="48"/>
      <c r="E247" s="143" t="s">
        <v>223</v>
      </c>
      <c r="F247" s="144"/>
      <c r="G247" s="48"/>
      <c r="H247" s="423" t="s">
        <v>136</v>
      </c>
      <c r="I247" s="424"/>
      <c r="J247" s="95"/>
    </row>
    <row r="248" spans="1:11" ht="18" customHeight="1" x14ac:dyDescent="0.25">
      <c r="A248" s="103" t="s">
        <v>69</v>
      </c>
      <c r="B248" s="48"/>
      <c r="C248" s="103" t="s">
        <v>202</v>
      </c>
      <c r="D248" s="48"/>
      <c r="E248" s="469" t="s">
        <v>92</v>
      </c>
      <c r="F248" s="469"/>
      <c r="G248" s="48"/>
      <c r="H248" s="423" t="s">
        <v>137</v>
      </c>
      <c r="I248" s="424"/>
      <c r="J248" s="95"/>
    </row>
    <row r="249" spans="1:11" ht="18" customHeight="1" x14ac:dyDescent="0.25">
      <c r="A249" s="103" t="s">
        <v>135</v>
      </c>
      <c r="B249" s="48"/>
      <c r="C249" s="103" t="s">
        <v>203</v>
      </c>
      <c r="D249" s="48"/>
      <c r="E249" s="469" t="s">
        <v>264</v>
      </c>
      <c r="F249" s="469"/>
      <c r="G249" s="48"/>
      <c r="H249" s="423" t="s">
        <v>138</v>
      </c>
      <c r="I249" s="424"/>
      <c r="J249" s="95"/>
    </row>
    <row r="250" spans="1:11" ht="18" customHeight="1" x14ac:dyDescent="0.25">
      <c r="A250" s="100" t="s">
        <v>258</v>
      </c>
      <c r="B250" s="48"/>
      <c r="C250" s="103" t="s">
        <v>204</v>
      </c>
      <c r="D250" s="48"/>
      <c r="E250" s="203" t="s">
        <v>257</v>
      </c>
      <c r="F250" s="204"/>
      <c r="G250" s="48"/>
      <c r="H250" s="423" t="s">
        <v>139</v>
      </c>
      <c r="I250" s="424"/>
      <c r="J250" s="95"/>
    </row>
    <row r="251" spans="1:11" ht="18" customHeight="1" x14ac:dyDescent="0.25">
      <c r="A251" s="100" t="s">
        <v>312</v>
      </c>
      <c r="B251" s="48"/>
      <c r="C251" s="287"/>
      <c r="D251" s="288"/>
      <c r="E251" s="288"/>
      <c r="F251" s="288"/>
      <c r="G251" s="288"/>
      <c r="H251" s="288"/>
      <c r="I251" s="288"/>
      <c r="J251" s="288"/>
      <c r="K251" s="55"/>
    </row>
    <row r="252" spans="1:11" ht="7.9" customHeight="1" x14ac:dyDescent="0.25">
      <c r="A252" s="1"/>
      <c r="B252" s="4"/>
      <c r="C252" s="4"/>
      <c r="D252" s="4"/>
      <c r="E252" s="4"/>
      <c r="F252" s="4"/>
      <c r="G252" s="4"/>
      <c r="H252" s="12"/>
      <c r="I252" s="98"/>
      <c r="J252" s="12"/>
    </row>
    <row r="253" spans="1:11" ht="21" x14ac:dyDescent="0.35">
      <c r="A253" s="428" t="s">
        <v>294</v>
      </c>
      <c r="B253" s="428"/>
      <c r="C253" s="428"/>
      <c r="D253" s="428"/>
      <c r="E253" s="428"/>
      <c r="F253" s="428"/>
      <c r="G253" s="428" t="s">
        <v>14</v>
      </c>
      <c r="H253" s="428"/>
      <c r="I253" s="428"/>
      <c r="J253" s="428"/>
    </row>
    <row r="254" spans="1:11" ht="15.75" x14ac:dyDescent="0.25">
      <c r="A254" s="46" t="s">
        <v>1</v>
      </c>
      <c r="B254" s="46" t="s">
        <v>2</v>
      </c>
      <c r="C254" s="429" t="s">
        <v>3</v>
      </c>
      <c r="D254" s="430"/>
      <c r="E254" s="46" t="s">
        <v>12</v>
      </c>
      <c r="F254" s="45" t="s">
        <v>13</v>
      </c>
      <c r="G254" s="46" t="s">
        <v>15</v>
      </c>
      <c r="H254" s="46" t="s">
        <v>16</v>
      </c>
      <c r="I254" s="99" t="s">
        <v>16</v>
      </c>
      <c r="J254" s="46" t="s">
        <v>261</v>
      </c>
    </row>
    <row r="255" spans="1:11" ht="15.75" customHeight="1" x14ac:dyDescent="0.25">
      <c r="A255" s="435" t="s">
        <v>51</v>
      </c>
      <c r="B255" s="435" t="s">
        <v>78</v>
      </c>
      <c r="C255" s="145" t="s">
        <v>160</v>
      </c>
      <c r="D255" s="147"/>
      <c r="E255" s="44"/>
      <c r="F255" s="28">
        <f>IF(G250="Yes","",(IF(G249="",0.8,(IF(AND(E255="",G249="Yes"),0.9,(IF(AND(E255="",G249="No"),0.8,IF(E255&gt;=80,0,IF(E255&lt;=40,1,IF(E255&gt;=68,ROUND(E255*'Reference Standards'!$B$4+'Reference Standards'!$B$5,2),ROUND(E255*'Reference Standards'!$C$4+'Reference Standards'!$C$5,2)))))))))))</f>
        <v>0.8</v>
      </c>
      <c r="G255" s="441">
        <f>IFERROR(AVERAGE(F255:F257),"")</f>
        <v>0.8</v>
      </c>
      <c r="H255" s="441">
        <f>IFERROR(ROUND(AVERAGE(G255:G257),2),"")</f>
        <v>0.8</v>
      </c>
      <c r="I255" s="444" t="str">
        <f>IF(H255="","",IF(H255&gt;0.69,"Functioning",IF(H255&gt;0.29,"Functioning At Risk",IF(H255&gt;-1,"Not Functioning"))))</f>
        <v>Functioning</v>
      </c>
      <c r="J255" s="445">
        <f>IF(AND(H255="",H258="",H260="",H274="",H277=""),"",ROUND((IF(H255="",0,H255)*0.2)+(IF(H258="",0,H258)*0.2)+(IF(H260="",0,H260)*0.2)+(IF(H274="",0,H274)*0.2)+(IF(H277="",0,H277)*0.2),2))</f>
        <v>0.8</v>
      </c>
    </row>
    <row r="256" spans="1:11" ht="15.75" customHeight="1" x14ac:dyDescent="0.25">
      <c r="A256" s="436"/>
      <c r="B256" s="436"/>
      <c r="C256" s="146" t="s">
        <v>162</v>
      </c>
      <c r="D256" s="148"/>
      <c r="E256" s="49"/>
      <c r="F256" s="206" t="str">
        <f>IF(G250="No","",IF(E256="","",  IF(E256&gt;0.95,0,IF(E256&lt;=0.02,1,ROUND(IF(E256&gt;0.26,'Reference Standards'!$B$10*E256+'Reference Standards'!$B$11, IF(E256&lt;0.05, 'Reference Standards'!$D$10*E256+'Reference Standards'!$D$11, 'Reference Standards'!$C$10*E256+'Reference Standards'!$C$11)),2))) ))</f>
        <v/>
      </c>
      <c r="G256" s="442"/>
      <c r="H256" s="442"/>
      <c r="I256" s="444"/>
      <c r="J256" s="445"/>
    </row>
    <row r="257" spans="1:10" ht="15.75" x14ac:dyDescent="0.25">
      <c r="A257" s="436"/>
      <c r="B257" s="470"/>
      <c r="C257" s="149" t="s">
        <v>164</v>
      </c>
      <c r="D257" s="150"/>
      <c r="E257" s="49"/>
      <c r="F257" s="205">
        <f>IF(G250="Yes","",(IF(G249="",0.8,(IF(AND(E257="",G249="Yes"),0.9,(IF(AND(E257="",G249="No"),0.8,IF(E257&gt;3.22,0,IF(E257&lt;0,"",ROUND('Reference Standards'!$B$15*E257+'Reference Standards'!$B$16,2))))))))))</f>
        <v>0.8</v>
      </c>
      <c r="G257" s="443"/>
      <c r="H257" s="443"/>
      <c r="I257" s="444"/>
      <c r="J257" s="445"/>
    </row>
    <row r="258" spans="1:10" ht="15.75" x14ac:dyDescent="0.25">
      <c r="A258" s="451" t="s">
        <v>4</v>
      </c>
      <c r="B258" s="453" t="s">
        <v>5</v>
      </c>
      <c r="C258" s="17" t="s">
        <v>6</v>
      </c>
      <c r="D258" s="17"/>
      <c r="E258" s="44"/>
      <c r="F258" s="91">
        <f>IF(G249="",0.8,(IF(AND(E258="",G249="Yes"),0.9,(IF(AND(E258="",G249="No"),0.8,ROUND(IF(E258&gt;1.6,0,IF(E258&lt;=1,1,E258^2*'Reference Standards'!$F$2+E258*'Reference Standards'!$F$3+'Reference Standards'!$F$4)),2))))))</f>
        <v>0.8</v>
      </c>
      <c r="G258" s="454">
        <f>IFERROR(AVERAGE(F258:F259),"")</f>
        <v>0.8</v>
      </c>
      <c r="H258" s="455">
        <f>IFERROR(ROUND(AVERAGE(G258),2),"")</f>
        <v>0.8</v>
      </c>
      <c r="I258" s="457" t="str">
        <f>IF(H258="","",IF(H258&gt;0.69,"Functioning",IF(H258&gt;0.29,"Functioning At Risk",IF(H258&gt;-1,"Not Functioning"))))</f>
        <v>Functioning</v>
      </c>
      <c r="J258" s="445"/>
    </row>
    <row r="259" spans="1:10" ht="15.75" x14ac:dyDescent="0.25">
      <c r="A259" s="452"/>
      <c r="B259" s="453"/>
      <c r="C259" s="17" t="s">
        <v>7</v>
      </c>
      <c r="D259" s="17"/>
      <c r="E259" s="50"/>
      <c r="F259" s="91">
        <f>IF(B251="Yes","",IF(G249="",0.8,(IF(AND(E259="",G249="Yes"),0.9,(IF(AND(E259="",G249="No"),0.8,(IF(OR(B249="A",B249="B",B249="Bc",B249="Ba"),IF(E259&lt;1.2,0,IF(E259&gt;=2.2,1,ROUND(IF(E259&lt;1.4,E259*'Reference Standards'!$F$13+'Reference Standards'!$F$14,E259*'Reference Standards'!$G$13+'Reference Standards'!$G$14),2))),IF(OR(B249="C",B249="Cb",B249="E"),IF(E259&lt;2,0,IF(E259&gt;=5,1,ROUND(IF(E259&lt;2.4,E259*'Reference Standards'!$G$8+'Reference Standards'!$G$9,E259*'Reference Standards'!$F$8+'Reference Standards'!$F$9),2))))))))))))</f>
        <v>0.8</v>
      </c>
      <c r="G259" s="454"/>
      <c r="H259" s="456"/>
      <c r="I259" s="458"/>
      <c r="J259" s="445"/>
    </row>
    <row r="260" spans="1:10" ht="15.75" x14ac:dyDescent="0.25">
      <c r="A260" s="448" t="s">
        <v>21</v>
      </c>
      <c r="B260" s="459" t="s">
        <v>22</v>
      </c>
      <c r="C260" s="21" t="s">
        <v>103</v>
      </c>
      <c r="D260" s="69"/>
      <c r="E260" s="44"/>
      <c r="F260" s="207" t="str">
        <f>IF(E260="","",IF(E260&gt;=660,1,IF(E260&lt;=430,ROUND('Reference Standards'!$I$4*E260+'Reference Standards'!$I$5,2),ROUND('Reference Standards'!$J$4*E260+'Reference Standards'!$J$5,2))))</f>
        <v/>
      </c>
      <c r="G260" s="431">
        <f>IFERROR(AVERAGE(F260:F261),"")</f>
        <v>0.8</v>
      </c>
      <c r="H260" s="466">
        <f>IFERROR(ROUND(AVERAGE(G260:G273),2),"")</f>
        <v>0.8</v>
      </c>
      <c r="I260" s="468" t="str">
        <f>IF(H260="","",IF(H260&gt;0.69,"Functioning",IF(H260&gt;0.29,"Functioning At Risk",IF(H260&gt;-1,"Not Functioning"))))</f>
        <v>Functioning</v>
      </c>
      <c r="J260" s="445"/>
    </row>
    <row r="261" spans="1:10" ht="15.75" x14ac:dyDescent="0.25">
      <c r="A261" s="446"/>
      <c r="B261" s="460"/>
      <c r="C261" s="24" t="s">
        <v>99</v>
      </c>
      <c r="D261" s="70"/>
      <c r="E261" s="50"/>
      <c r="F261" s="93">
        <f>IF(ISNUMBER(E260),"",IF(G249="",0.8,(IF(AND(E261="",G249="Yes"),0.9,(IF(AND(E261="",G249="No"),0.8,IF(E261&gt;=28,1,ROUND(IF(E261&lt;=13,'Reference Standards'!$I$9*E261,'Reference Standards'!$J$9*E261+'Reference Standards'!$J$10),2))))))))</f>
        <v>0.8</v>
      </c>
      <c r="G261" s="434"/>
      <c r="H261" s="466"/>
      <c r="I261" s="468"/>
      <c r="J261" s="445"/>
    </row>
    <row r="262" spans="1:10" ht="15.75" x14ac:dyDescent="0.25">
      <c r="A262" s="446"/>
      <c r="B262" s="446"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31">
        <f>IFERROR(AVERAGE(F262:F264),"")</f>
        <v>0.80000000000000016</v>
      </c>
      <c r="H262" s="467"/>
      <c r="I262" s="468"/>
      <c r="J262" s="445"/>
    </row>
    <row r="263" spans="1:10" ht="15.75" x14ac:dyDescent="0.25">
      <c r="A263" s="446"/>
      <c r="B263" s="446"/>
      <c r="C263" s="20" t="s">
        <v>57</v>
      </c>
      <c r="D263" s="151"/>
      <c r="E263" s="221"/>
      <c r="F263" s="29">
        <f>IF(G249="",0.8,(IF(AND(E263="",G249="Yes"),0.9,(IF(AND(E263="",G249="No"),0.8,ROUND(IF(E263&gt;=75,0,IF(E263&lt;=5,1,IF(E263&gt;10,E263*'Reference Standards'!$I$14+'Reference Standards'!$I$15,'Reference Standards'!$J$14*E263+'Reference Standards'!$J$15))),2))))))</f>
        <v>0.8</v>
      </c>
      <c r="G263" s="432"/>
      <c r="H263" s="467"/>
      <c r="I263" s="468"/>
      <c r="J263" s="445"/>
    </row>
    <row r="264" spans="1:10" ht="15.75" x14ac:dyDescent="0.25">
      <c r="A264" s="446"/>
      <c r="B264" s="447"/>
      <c r="C264" s="20" t="s">
        <v>125</v>
      </c>
      <c r="D264" s="20"/>
      <c r="E264" s="50"/>
      <c r="F264" s="93">
        <f>IF(G249="",0.8,(IF(AND(E264="",G249="Yes"),0.9,(IF(AND(E264="",G249="No"),0.8,IF(E264&gt;=50,0,ROUND(E264*'Reference Standards'!$I$18+'Reference Standards'!$I$19,2)))))))</f>
        <v>0.8</v>
      </c>
      <c r="G264" s="434"/>
      <c r="H264" s="467"/>
      <c r="I264" s="468"/>
      <c r="J264" s="445"/>
    </row>
    <row r="265" spans="1:10" ht="15.75" x14ac:dyDescent="0.25">
      <c r="A265" s="446"/>
      <c r="B265" s="18" t="s">
        <v>70</v>
      </c>
      <c r="C265" s="26" t="s">
        <v>80</v>
      </c>
      <c r="D265" s="68"/>
      <c r="E265" s="50"/>
      <c r="F265" s="27" t="str">
        <f>IF(E265="","",IF(E265&gt;0.1,1,IF(E265&lt;=0.01,0,ROUND(E265*'Reference Standards'!$I$22+'Reference Standards'!$I$23,2))))</f>
        <v/>
      </c>
      <c r="G265" s="27" t="str">
        <f>IFERROR(AVERAGE(F265),"")</f>
        <v/>
      </c>
      <c r="H265" s="467"/>
      <c r="I265" s="468"/>
      <c r="J265" s="445"/>
    </row>
    <row r="266" spans="1:10" ht="15.75" x14ac:dyDescent="0.25">
      <c r="A266" s="446"/>
      <c r="B266" s="448" t="s">
        <v>45</v>
      </c>
      <c r="C266" s="25" t="s">
        <v>46</v>
      </c>
      <c r="D266" s="25"/>
      <c r="E266" s="53"/>
      <c r="F266" s="208">
        <f>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49">
        <f>IFERROR(AVERAGE(F266:F269),"")</f>
        <v>0.80000000000000016</v>
      </c>
      <c r="H266" s="467"/>
      <c r="I266" s="468"/>
      <c r="J266" s="445"/>
    </row>
    <row r="267" spans="1:10" ht="15.75" x14ac:dyDescent="0.25">
      <c r="A267" s="446"/>
      <c r="B267" s="446"/>
      <c r="C267" s="19" t="s">
        <v>47</v>
      </c>
      <c r="D267" s="19"/>
      <c r="E267" s="52"/>
      <c r="F267" s="29">
        <f>IF(G249="",0.8,(IF(AND(E267="",G249="Yes"),0.9,(IF(AND(E267="",G249="No"),0.8,ROUND(  IF(E267&lt;=1.1,0, IF(E267&gt;=3,1, IF(E267&lt;2, E267^2*'Reference Standards'!$I$42+  E267*'Reference Standards'!$I$43 + 'Reference Standards'!$I$44,      E267*'Reference Standards'!$J$43+'Reference Standards'!$J$44))),2))))))</f>
        <v>0.8</v>
      </c>
      <c r="G267" s="433"/>
      <c r="H267" s="467"/>
      <c r="I267" s="468"/>
      <c r="J267" s="445"/>
    </row>
    <row r="268" spans="1:10" ht="15.75" x14ac:dyDescent="0.25">
      <c r="A268" s="446"/>
      <c r="B268" s="446"/>
      <c r="C268" s="19" t="s">
        <v>104</v>
      </c>
      <c r="D268" s="19"/>
      <c r="E268" s="52"/>
      <c r="F268" s="223">
        <f>IF(G249="",0.8,(IF(AND(E268="",G249="Yes"),0.9,(IF(AND(E268="",G249="No"),0.8,IF(OR(B249="A",LEFT(B249,1)="B"),IF(OR(E268&lt;=20,E268&gt;=90),0,IF(AND(E268&gt;=50,E268&lt;=60),1,IF(E268&lt;50,E268*'Reference Standards'!$I$48+'Reference Standards'!$I$49,E268*'Reference Standards'!$J$48+'Reference Standards'!$J$49))),IF(OR(LEFT(B249)="C",B249="E"),IF(OR(E268&lt;=20,E268&gt;=85),0,IF(AND(E268&lt;=65,E268&gt;=45),1,IF(E268&lt;45,E268*'Reference Standards'!$I$53+'Reference Standards'!$I$54,E268*'Reference Standards'!$J$53+'Reference Standards'!$J$54))))))))))</f>
        <v>0.8</v>
      </c>
      <c r="G268" s="433"/>
      <c r="H268" s="467"/>
      <c r="I268" s="468"/>
      <c r="J268" s="445"/>
    </row>
    <row r="269" spans="1:10" ht="15.75" x14ac:dyDescent="0.25">
      <c r="A269" s="446"/>
      <c r="B269" s="447"/>
      <c r="C269" s="23" t="s">
        <v>88</v>
      </c>
      <c r="D269" s="19"/>
      <c r="E269" s="54"/>
      <c r="F269" s="224" t="str">
        <f>IF(E269="","",IF(E269&gt;=1.6,0,IF(E269&lt;=1,1,ROUND('Reference Standards'!$I$57*E269^3+'Reference Standards'!$I$58*E269^2+'Reference Standards'!$I$59*E269+'Reference Standards'!$I$60,2))))</f>
        <v/>
      </c>
      <c r="G269" s="450"/>
      <c r="H269" s="467"/>
      <c r="I269" s="468"/>
      <c r="J269" s="445"/>
    </row>
    <row r="270" spans="1:10" ht="15.75" x14ac:dyDescent="0.25">
      <c r="A270" s="446"/>
      <c r="B270" s="448" t="s">
        <v>44</v>
      </c>
      <c r="C270" s="21" t="s">
        <v>180</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31">
        <f>IFERROR(AVERAGE(F270:F273),"")</f>
        <v>0.80000000000000016</v>
      </c>
      <c r="H270" s="467"/>
      <c r="I270" s="468"/>
      <c r="J270" s="445"/>
    </row>
    <row r="271" spans="1:10" ht="15.75" x14ac:dyDescent="0.25">
      <c r="A271" s="446"/>
      <c r="B271" s="446"/>
      <c r="C271" s="23" t="s">
        <v>181</v>
      </c>
      <c r="D271" s="151"/>
      <c r="E271" s="222"/>
      <c r="F271" s="29">
        <f>IF(G249="",0.8,(IF(AND(E271="",G249="Yes"),0.9,(IF(AND(E271="",G249="No"),0.8,IF(B250="Yes",IF(E271&lt;=50,0,IF(E271&gt;=80,1,ROUND('Reference Standards'!$I$69*E271+'Reference Standards'!$I$70,2))),IF(B250="No",IF(E271&gt;=80,0,IF(E271&lt;=50,1,ROUND(E271*'Reference Standards'!$J$69+'Reference Standards'!$J$70,2))))))))))</f>
        <v>0.8</v>
      </c>
      <c r="G271" s="432"/>
      <c r="H271" s="467"/>
      <c r="I271" s="468"/>
      <c r="J271" s="445"/>
    </row>
    <row r="272" spans="1:10" ht="15.75" x14ac:dyDescent="0.25">
      <c r="A272" s="446"/>
      <c r="B272" s="446"/>
      <c r="C272" s="23" t="s">
        <v>182</v>
      </c>
      <c r="D272" s="151"/>
      <c r="E272" s="222"/>
      <c r="F272" s="29">
        <f>IF(G249="",0.8,(IF(AND(E272="",G249="Yes"),0.9,(IF(AND(E272="",G249="No"),0.8,IF(E272&lt;=50,0,IF(E272&gt;=80,1, ROUND(E272*'Reference Standards'!$I$73+'Reference Standards'!$I$74,2))))))))</f>
        <v>0.8</v>
      </c>
      <c r="G272" s="433"/>
      <c r="H272" s="467"/>
      <c r="I272" s="468"/>
      <c r="J272" s="445"/>
    </row>
    <row r="273" spans="1:11" ht="15.75" x14ac:dyDescent="0.25">
      <c r="A273" s="446"/>
      <c r="B273" s="447"/>
      <c r="C273" s="461" t="s">
        <v>272</v>
      </c>
      <c r="D273" s="462"/>
      <c r="E273" s="16"/>
      <c r="F273" s="93" t="str">
        <f>IF(OR(B250="",B250="No"),"",IF(AND(E273="",B250="Yes",G249="Yes"),0.9,IF(OR(G249="No",G249=""),0.8,IF(E273&lt;=9,0,IF(E273&gt;=14,1,ROUND('Reference Standards'!$I$77*E273+'Reference Standards'!$I$78,2))))))</f>
        <v/>
      </c>
      <c r="G273" s="434"/>
      <c r="H273" s="467"/>
      <c r="I273" s="468"/>
      <c r="J273" s="445"/>
    </row>
    <row r="274" spans="1:11" ht="15.75" x14ac:dyDescent="0.25">
      <c r="A274" s="437" t="s">
        <v>49</v>
      </c>
      <c r="B274" s="152" t="s">
        <v>167</v>
      </c>
      <c r="C274" s="153" t="s">
        <v>174</v>
      </c>
      <c r="D274" s="155"/>
      <c r="E274" s="95"/>
      <c r="F274" s="160">
        <f>IF(G249="",0.8,(IF(AND(E274="",G249="Yes"),0.9,(IF(AND(E274="",G249="No"),0.8,IF(E274&gt;=25,0,IF(E274&lt;=10,1,ROUND(IF(E274&gt;18,'Reference Standards'!$L$4*E274+'Reference Standards'!$L$5,IF(E274&lt;12,'Reference Standards'!$N$4*E274+'Reference Standards'!$N$5,'Reference Standards'!$M$4*E274+'Reference Standards'!$M$5)),2))))))))</f>
        <v>0.8</v>
      </c>
      <c r="G274" s="158">
        <f>IFERROR(AVERAGE(F274),"")</f>
        <v>0.8</v>
      </c>
      <c r="H274" s="439">
        <f>IFERROR(ROUND(AVERAGE(G274:G276),2),"")</f>
        <v>0.8</v>
      </c>
      <c r="I274" s="463" t="str">
        <f>IF(H274="","",IF(H274&gt;0.69,"Functioning",IF(H274&gt;0.29,"Functioning At Risk",IF(H274&gt;-1,"Not Functioning"))))</f>
        <v>Functioning</v>
      </c>
      <c r="J274" s="445"/>
    </row>
    <row r="275" spans="1:11" ht="15.75" x14ac:dyDescent="0.25">
      <c r="A275" s="438"/>
      <c r="B275" s="154" t="s">
        <v>168</v>
      </c>
      <c r="C275" s="153" t="s">
        <v>175</v>
      </c>
      <c r="D275" s="156"/>
      <c r="E275" s="49"/>
      <c r="F275" s="209">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9">
        <f>IFERROR(AVERAGE(F275),"")</f>
        <v>0.8</v>
      </c>
      <c r="H275" s="440"/>
      <c r="I275" s="464"/>
      <c r="J275" s="445"/>
    </row>
    <row r="276" spans="1:11" ht="15.75" x14ac:dyDescent="0.25">
      <c r="A276" s="438"/>
      <c r="B276" s="152" t="s">
        <v>170</v>
      </c>
      <c r="C276" s="153" t="s">
        <v>176</v>
      </c>
      <c r="D276" s="157"/>
      <c r="E276" s="95"/>
      <c r="F276" s="160">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60">
        <f>IFERROR(AVERAGE(F276),"")</f>
        <v>0.8</v>
      </c>
      <c r="H276" s="440"/>
      <c r="I276" s="464"/>
      <c r="J276" s="445"/>
    </row>
    <row r="277" spans="1:11" ht="15.75" x14ac:dyDescent="0.25">
      <c r="A277" s="471" t="s">
        <v>50</v>
      </c>
      <c r="B277" s="214" t="s">
        <v>105</v>
      </c>
      <c r="C277" s="40" t="s">
        <v>177</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5">
        <f>IFERROR(AVERAGE(F277),"")</f>
        <v>0.8</v>
      </c>
      <c r="H277" s="465">
        <f>IFERROR(ROUND(AVERAGE(G277:G278),2),"")</f>
        <v>0.8</v>
      </c>
      <c r="I277" s="444" t="str">
        <f>IF(H277="","",IF(H277&gt;0.69,"Functioning",IF(H277&gt;0.29,"Functioning At Risk",IF(H277&gt;-1,"Not Functioning"))))</f>
        <v>Functioning</v>
      </c>
      <c r="J277" s="445"/>
    </row>
    <row r="278" spans="1:11" ht="15.75" x14ac:dyDescent="0.25">
      <c r="A278" s="472"/>
      <c r="B278" s="216" t="s">
        <v>54</v>
      </c>
      <c r="C278" s="161" t="s">
        <v>178</v>
      </c>
      <c r="D278" s="162"/>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5">
        <f>IFERROR(AVERAGE(F278),"")</f>
        <v>0.8</v>
      </c>
      <c r="H278" s="465"/>
      <c r="I278" s="444"/>
      <c r="J278" s="445"/>
    </row>
    <row r="279" spans="1:11" ht="4.9000000000000004" customHeight="1" x14ac:dyDescent="0.25">
      <c r="J279" s="4"/>
      <c r="K279" s="11"/>
    </row>
    <row r="280" spans="1:11" ht="4.9000000000000004" customHeight="1" x14ac:dyDescent="0.25">
      <c r="K280" s="11"/>
    </row>
    <row r="281" spans="1:11" ht="21" customHeight="1" x14ac:dyDescent="0.25">
      <c r="A281" s="420" t="s">
        <v>293</v>
      </c>
      <c r="B281" s="421"/>
      <c r="C281" s="421"/>
      <c r="D281" s="421"/>
      <c r="E281" s="421"/>
      <c r="F281" s="421"/>
      <c r="G281" s="421"/>
      <c r="H281" s="421"/>
      <c r="I281" s="421"/>
      <c r="J281" s="422"/>
    </row>
    <row r="282" spans="1:11" ht="18" customHeight="1" x14ac:dyDescent="0.25">
      <c r="A282" s="103" t="s">
        <v>68</v>
      </c>
      <c r="B282" s="95"/>
      <c r="C282" s="103" t="s">
        <v>192</v>
      </c>
      <c r="D282" s="48"/>
      <c r="E282" s="143" t="s">
        <v>223</v>
      </c>
      <c r="F282" s="144"/>
      <c r="G282" s="48"/>
      <c r="H282" s="423" t="s">
        <v>136</v>
      </c>
      <c r="I282" s="424"/>
      <c r="J282" s="95"/>
    </row>
    <row r="283" spans="1:11" ht="18" customHeight="1" x14ac:dyDescent="0.25">
      <c r="A283" s="103" t="s">
        <v>69</v>
      </c>
      <c r="B283" s="48"/>
      <c r="C283" s="103" t="s">
        <v>202</v>
      </c>
      <c r="D283" s="48"/>
      <c r="E283" s="469" t="s">
        <v>92</v>
      </c>
      <c r="F283" s="469"/>
      <c r="G283" s="48"/>
      <c r="H283" s="423" t="s">
        <v>137</v>
      </c>
      <c r="I283" s="424"/>
      <c r="J283" s="95"/>
    </row>
    <row r="284" spans="1:11" ht="18" customHeight="1" x14ac:dyDescent="0.25">
      <c r="A284" s="103" t="s">
        <v>135</v>
      </c>
      <c r="B284" s="48"/>
      <c r="C284" s="103" t="s">
        <v>203</v>
      </c>
      <c r="D284" s="48"/>
      <c r="E284" s="469" t="s">
        <v>264</v>
      </c>
      <c r="F284" s="469"/>
      <c r="G284" s="48"/>
      <c r="H284" s="423" t="s">
        <v>138</v>
      </c>
      <c r="I284" s="424"/>
      <c r="J284" s="95"/>
    </row>
    <row r="285" spans="1:11" ht="18" customHeight="1" x14ac:dyDescent="0.25">
      <c r="A285" s="100" t="s">
        <v>258</v>
      </c>
      <c r="B285" s="48"/>
      <c r="C285" s="103" t="s">
        <v>204</v>
      </c>
      <c r="D285" s="48"/>
      <c r="E285" s="203" t="s">
        <v>257</v>
      </c>
      <c r="F285" s="204"/>
      <c r="G285" s="48"/>
      <c r="H285" s="423" t="s">
        <v>139</v>
      </c>
      <c r="I285" s="424"/>
      <c r="J285" s="95"/>
    </row>
    <row r="286" spans="1:11" ht="18" customHeight="1" x14ac:dyDescent="0.25">
      <c r="A286" s="100" t="s">
        <v>312</v>
      </c>
      <c r="B286" s="48"/>
      <c r="C286" s="287"/>
      <c r="D286" s="288"/>
      <c r="E286" s="288"/>
      <c r="F286" s="288"/>
      <c r="G286" s="288"/>
      <c r="H286" s="288"/>
      <c r="I286" s="288"/>
      <c r="J286" s="288"/>
      <c r="K286" s="55"/>
    </row>
    <row r="287" spans="1:11" ht="4.9000000000000004" customHeight="1" x14ac:dyDescent="0.25">
      <c r="A287" s="1"/>
      <c r="B287" s="4"/>
      <c r="C287" s="4"/>
      <c r="D287" s="4"/>
      <c r="E287" s="4"/>
      <c r="F287" s="4"/>
      <c r="G287" s="4"/>
      <c r="H287" s="12"/>
      <c r="I287" s="98"/>
      <c r="J287" s="12"/>
    </row>
    <row r="288" spans="1:11" ht="21" x14ac:dyDescent="0.35">
      <c r="A288" s="428" t="s">
        <v>294</v>
      </c>
      <c r="B288" s="428"/>
      <c r="C288" s="428"/>
      <c r="D288" s="428"/>
      <c r="E288" s="428"/>
      <c r="F288" s="428"/>
      <c r="G288" s="428" t="s">
        <v>14</v>
      </c>
      <c r="H288" s="428"/>
      <c r="I288" s="428"/>
      <c r="J288" s="428"/>
    </row>
    <row r="289" spans="1:10" ht="15.75" x14ac:dyDescent="0.25">
      <c r="A289" s="46" t="s">
        <v>1</v>
      </c>
      <c r="B289" s="46" t="s">
        <v>2</v>
      </c>
      <c r="C289" s="429" t="s">
        <v>3</v>
      </c>
      <c r="D289" s="430"/>
      <c r="E289" s="46" t="s">
        <v>12</v>
      </c>
      <c r="F289" s="45" t="s">
        <v>13</v>
      </c>
      <c r="G289" s="46" t="s">
        <v>15</v>
      </c>
      <c r="H289" s="46" t="s">
        <v>16</v>
      </c>
      <c r="I289" s="99" t="s">
        <v>16</v>
      </c>
      <c r="J289" s="46" t="s">
        <v>261</v>
      </c>
    </row>
    <row r="290" spans="1:10" ht="15.75" customHeight="1" x14ac:dyDescent="0.25">
      <c r="A290" s="435" t="s">
        <v>51</v>
      </c>
      <c r="B290" s="435" t="s">
        <v>78</v>
      </c>
      <c r="C290" s="145" t="s">
        <v>160</v>
      </c>
      <c r="D290" s="147"/>
      <c r="E290" s="44"/>
      <c r="F290" s="28">
        <f>IF(G285="Yes","",(IF(G284="",0.8,(IF(AND(E290="",G284="Yes"),0.9,(IF(AND(E290="",G284="No"),0.8,IF(E290&gt;=80,0,IF(E290&lt;=40,1,IF(E290&gt;=68,ROUND(E290*'Reference Standards'!$B$4+'Reference Standards'!$B$5,2),ROUND(E290*'Reference Standards'!$C$4+'Reference Standards'!$C$5,2)))))))))))</f>
        <v>0.8</v>
      </c>
      <c r="G290" s="441">
        <f>IFERROR(AVERAGE(F290:F292),"")</f>
        <v>0.8</v>
      </c>
      <c r="H290" s="441">
        <f>IFERROR(ROUND(AVERAGE(G290:G292),2),"")</f>
        <v>0.8</v>
      </c>
      <c r="I290" s="444" t="str">
        <f>IF(H290="","",IF(H290&gt;0.69,"Functioning",IF(H290&gt;0.29,"Functioning At Risk",IF(H290&gt;-1,"Not Functioning"))))</f>
        <v>Functioning</v>
      </c>
      <c r="J290" s="445">
        <f>IF(AND(H290="",H293="",H295="",H309="",H312=""),"",ROUND((IF(H290="",0,H290)*0.2)+(IF(H293="",0,H293)*0.2)+(IF(H295="",0,H295)*0.2)+(IF(H309="",0,H309)*0.2)+(IF(H312="",0,H312)*0.2),2))</f>
        <v>0.8</v>
      </c>
    </row>
    <row r="291" spans="1:10" ht="15.75" customHeight="1" x14ac:dyDescent="0.25">
      <c r="A291" s="436"/>
      <c r="B291" s="436"/>
      <c r="C291" s="146" t="s">
        <v>162</v>
      </c>
      <c r="D291" s="148"/>
      <c r="E291" s="49"/>
      <c r="F291" s="206" t="str">
        <f>IF(G285="No","",IF(E291="","",  IF(E291&gt;0.95,0,IF(E291&lt;=0.02,1,ROUND(IF(E291&gt;0.26,'Reference Standards'!$B$10*E291+'Reference Standards'!$B$11, IF(E291&lt;0.05, 'Reference Standards'!$D$10*E291+'Reference Standards'!$D$11, 'Reference Standards'!$C$10*E291+'Reference Standards'!$C$11)),2))) ))</f>
        <v/>
      </c>
      <c r="G291" s="442"/>
      <c r="H291" s="442"/>
      <c r="I291" s="444"/>
      <c r="J291" s="445"/>
    </row>
    <row r="292" spans="1:10" ht="15.75" x14ac:dyDescent="0.25">
      <c r="A292" s="436"/>
      <c r="B292" s="470"/>
      <c r="C292" s="149" t="s">
        <v>164</v>
      </c>
      <c r="D292" s="150"/>
      <c r="E292" s="49"/>
      <c r="F292" s="205">
        <f>IF(G285="Yes","",(IF(G284="",0.8,(IF(AND(E292="",G284="Yes"),0.9,(IF(AND(E292="",G284="No"),0.8,IF(E292&gt;3.22,0,IF(E292&lt;0,"",ROUND('Reference Standards'!$B$15*E292+'Reference Standards'!$B$16,2))))))))))</f>
        <v>0.8</v>
      </c>
      <c r="G292" s="443"/>
      <c r="H292" s="443"/>
      <c r="I292" s="444"/>
      <c r="J292" s="445"/>
    </row>
    <row r="293" spans="1:10" ht="15.75" x14ac:dyDescent="0.25">
      <c r="A293" s="451" t="s">
        <v>4</v>
      </c>
      <c r="B293" s="453" t="s">
        <v>5</v>
      </c>
      <c r="C293" s="17" t="s">
        <v>6</v>
      </c>
      <c r="D293" s="17"/>
      <c r="E293" s="44"/>
      <c r="F293" s="91">
        <f>IF(G284="",0.8,(IF(AND(E293="",G284="Yes"),0.9,(IF(AND(E293="",G284="No"),0.8,ROUND(IF(E293&gt;1.6,0,IF(E293&lt;=1,1,E293^2*'Reference Standards'!$F$2+E293*'Reference Standards'!$F$3+'Reference Standards'!$F$4)),2))))))</f>
        <v>0.8</v>
      </c>
      <c r="G293" s="454">
        <f>IFERROR(AVERAGE(F293:F294),"")</f>
        <v>0.8</v>
      </c>
      <c r="H293" s="455">
        <f>IFERROR(ROUND(AVERAGE(G293),2),"")</f>
        <v>0.8</v>
      </c>
      <c r="I293" s="457" t="str">
        <f>IF(H293="","",IF(H293&gt;0.69,"Functioning",IF(H293&gt;0.29,"Functioning At Risk",IF(H293&gt;-1,"Not Functioning"))))</f>
        <v>Functioning</v>
      </c>
      <c r="J293" s="445"/>
    </row>
    <row r="294" spans="1:10" ht="15.75" x14ac:dyDescent="0.25">
      <c r="A294" s="452"/>
      <c r="B294" s="453"/>
      <c r="C294" s="17" t="s">
        <v>7</v>
      </c>
      <c r="D294" s="17"/>
      <c r="E294" s="50"/>
      <c r="F294" s="91">
        <f>IF(B286="Yes","",IF(G284="",0.8,(IF(AND(E294="",G284="Yes"),0.9,(IF(AND(E294="",G284="No"),0.8,(IF(OR(B284="A",B284="B",B284="Bc",B284="Ba"),IF(E294&lt;1.2,0,IF(E294&gt;=2.2,1,ROUND(IF(E294&lt;1.4,E294*'Reference Standards'!$F$13+'Reference Standards'!$F$14,E294*'Reference Standards'!$G$13+'Reference Standards'!$G$14),2))),IF(OR(B284="C",B284="Cb",B284="E"),IF(E294&lt;2,0,IF(E294&gt;=5,1,ROUND(IF(E294&lt;2.4,E294*'Reference Standards'!$G$8+'Reference Standards'!$G$9,E294*'Reference Standards'!$F$8+'Reference Standards'!$F$9),2))))))))))))</f>
        <v>0.8</v>
      </c>
      <c r="G294" s="454"/>
      <c r="H294" s="456"/>
      <c r="I294" s="458"/>
      <c r="J294" s="445"/>
    </row>
    <row r="295" spans="1:10" ht="15.75" x14ac:dyDescent="0.25">
      <c r="A295" s="448" t="s">
        <v>21</v>
      </c>
      <c r="B295" s="459" t="s">
        <v>22</v>
      </c>
      <c r="C295" s="21" t="s">
        <v>103</v>
      </c>
      <c r="D295" s="69"/>
      <c r="E295" s="44"/>
      <c r="F295" s="207" t="str">
        <f>IF(E295="","",IF(E295&gt;=660,1,IF(E295&lt;=430,ROUND('Reference Standards'!$I$4*E295+'Reference Standards'!$I$5,2),ROUND('Reference Standards'!$J$4*E295+'Reference Standards'!$J$5,2))))</f>
        <v/>
      </c>
      <c r="G295" s="431">
        <f>IFERROR(AVERAGE(F295:F296),"")</f>
        <v>0.8</v>
      </c>
      <c r="H295" s="466">
        <f>IFERROR(ROUND(AVERAGE(G295:G308),2),"")</f>
        <v>0.8</v>
      </c>
      <c r="I295" s="468" t="str">
        <f>IF(H295="","",IF(H295&gt;0.69,"Functioning",IF(H295&gt;0.29,"Functioning At Risk",IF(H295&gt;-1,"Not Functioning"))))</f>
        <v>Functioning</v>
      </c>
      <c r="J295" s="445"/>
    </row>
    <row r="296" spans="1:10" ht="15.75" x14ac:dyDescent="0.25">
      <c r="A296" s="446"/>
      <c r="B296" s="460"/>
      <c r="C296" s="24" t="s">
        <v>99</v>
      </c>
      <c r="D296" s="70"/>
      <c r="E296" s="50"/>
      <c r="F296" s="93">
        <f>IF(ISNUMBER(E295),"",IF(G284="",0.8,(IF(AND(E296="",G284="Yes"),0.9,(IF(AND(E296="",G284="No"),0.8,IF(E296&gt;=28,1,ROUND(IF(E296&lt;=13,'Reference Standards'!$I$9*E296,'Reference Standards'!$J$9*E296+'Reference Standards'!$J$10),2))))))))</f>
        <v>0.8</v>
      </c>
      <c r="G296" s="434"/>
      <c r="H296" s="466"/>
      <c r="I296" s="468"/>
      <c r="J296" s="445"/>
    </row>
    <row r="297" spans="1:10" ht="15.75" x14ac:dyDescent="0.25">
      <c r="A297" s="446"/>
      <c r="B297" s="446"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31">
        <f>IFERROR(AVERAGE(F297:F299),"")</f>
        <v>0.80000000000000016</v>
      </c>
      <c r="H297" s="467"/>
      <c r="I297" s="468"/>
      <c r="J297" s="445"/>
    </row>
    <row r="298" spans="1:10" ht="15.75" x14ac:dyDescent="0.25">
      <c r="A298" s="446"/>
      <c r="B298" s="446"/>
      <c r="C298" s="20" t="s">
        <v>57</v>
      </c>
      <c r="D298" s="151"/>
      <c r="E298" s="221"/>
      <c r="F298" s="29">
        <f>IF(G284="",0.8,(IF(AND(E298="",G284="Yes"),0.9,(IF(AND(E298="",G284="No"),0.8,ROUND(IF(E298&gt;=75,0,IF(E298&lt;=5,1,IF(E298&gt;10,E298*'Reference Standards'!$I$14+'Reference Standards'!$I$15,'Reference Standards'!$J$14*E298+'Reference Standards'!$J$15))),2))))))</f>
        <v>0.8</v>
      </c>
      <c r="G298" s="432"/>
      <c r="H298" s="467"/>
      <c r="I298" s="468"/>
      <c r="J298" s="445"/>
    </row>
    <row r="299" spans="1:10" ht="15.75" x14ac:dyDescent="0.25">
      <c r="A299" s="446"/>
      <c r="B299" s="447"/>
      <c r="C299" s="20" t="s">
        <v>125</v>
      </c>
      <c r="D299" s="20"/>
      <c r="E299" s="50"/>
      <c r="F299" s="93">
        <f>IF(G284="",0.8,(IF(AND(E299="",G284="Yes"),0.9,(IF(AND(E299="",G284="No"),0.8,IF(E299&gt;=50,0,ROUND(E299*'Reference Standards'!$I$18+'Reference Standards'!$I$19,2)))))))</f>
        <v>0.8</v>
      </c>
      <c r="G299" s="434"/>
      <c r="H299" s="467"/>
      <c r="I299" s="468"/>
      <c r="J299" s="445"/>
    </row>
    <row r="300" spans="1:10" ht="15.75" x14ac:dyDescent="0.25">
      <c r="A300" s="446"/>
      <c r="B300" s="18" t="s">
        <v>70</v>
      </c>
      <c r="C300" s="26" t="s">
        <v>80</v>
      </c>
      <c r="D300" s="68"/>
      <c r="E300" s="50"/>
      <c r="F300" s="27" t="str">
        <f>IF(E300="","",IF(E300&gt;0.1,1,IF(E300&lt;=0.01,0,ROUND(E300*'Reference Standards'!$I$22+'Reference Standards'!$I$23,2))))</f>
        <v/>
      </c>
      <c r="G300" s="27" t="str">
        <f>IFERROR(AVERAGE(F300),"")</f>
        <v/>
      </c>
      <c r="H300" s="467"/>
      <c r="I300" s="468"/>
      <c r="J300" s="445"/>
    </row>
    <row r="301" spans="1:10" ht="15.75" x14ac:dyDescent="0.25">
      <c r="A301" s="446"/>
      <c r="B301" s="448" t="s">
        <v>45</v>
      </c>
      <c r="C301" s="25" t="s">
        <v>46</v>
      </c>
      <c r="D301" s="25"/>
      <c r="E301" s="53"/>
      <c r="F301" s="208">
        <f>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49">
        <f>IFERROR(AVERAGE(F301:F304),"")</f>
        <v>0.80000000000000016</v>
      </c>
      <c r="H301" s="467"/>
      <c r="I301" s="468"/>
      <c r="J301" s="445"/>
    </row>
    <row r="302" spans="1:10" ht="15.75" x14ac:dyDescent="0.25">
      <c r="A302" s="446"/>
      <c r="B302" s="446"/>
      <c r="C302" s="19" t="s">
        <v>47</v>
      </c>
      <c r="D302" s="19"/>
      <c r="E302" s="52"/>
      <c r="F302" s="29">
        <f>IF(G284="",0.8,(IF(AND(E302="",G284="Yes"),0.9,(IF(AND(E302="",G284="No"),0.8,ROUND(  IF(E302&lt;=1.1,0, IF(E302&gt;=3,1, IF(E302&lt;2, E302^2*'Reference Standards'!$I$42+  E302*'Reference Standards'!$I$43 + 'Reference Standards'!$I$44,      E302*'Reference Standards'!$J$43+'Reference Standards'!$J$44))),2))))))</f>
        <v>0.8</v>
      </c>
      <c r="G302" s="433"/>
      <c r="H302" s="467"/>
      <c r="I302" s="468"/>
      <c r="J302" s="445"/>
    </row>
    <row r="303" spans="1:10" ht="15.75" x14ac:dyDescent="0.25">
      <c r="A303" s="446"/>
      <c r="B303" s="446"/>
      <c r="C303" s="19" t="s">
        <v>104</v>
      </c>
      <c r="D303" s="19"/>
      <c r="E303" s="52"/>
      <c r="F303" s="223">
        <f>IF(G284="",0.8,(IF(AND(E303="",G284="Yes"),0.9,(IF(AND(E303="",G284="No"),0.8,IF(OR(B284="A",LEFT(B284,1)="B"),IF(OR(E303&lt;=20,E303&gt;=90),0,IF(AND(E303&gt;=50,E303&lt;=60),1,IF(E303&lt;50,E303*'Reference Standards'!$I$48+'Reference Standards'!$I$49,E303*'Reference Standards'!$J$48+'Reference Standards'!$J$49))),IF(OR(LEFT(B284)="C",B284="E"),IF(OR(E303&lt;=20,E303&gt;=85),0,IF(AND(E303&lt;=65,E303&gt;=45),1,IF(E303&lt;45,E303*'Reference Standards'!$I$53+'Reference Standards'!$I$54,E303*'Reference Standards'!$J$53+'Reference Standards'!$J$54))))))))))</f>
        <v>0.8</v>
      </c>
      <c r="G303" s="433"/>
      <c r="H303" s="467"/>
      <c r="I303" s="468"/>
      <c r="J303" s="445"/>
    </row>
    <row r="304" spans="1:10" ht="15.75" x14ac:dyDescent="0.25">
      <c r="A304" s="446"/>
      <c r="B304" s="447"/>
      <c r="C304" s="23" t="s">
        <v>88</v>
      </c>
      <c r="D304" s="19"/>
      <c r="E304" s="54"/>
      <c r="F304" s="224" t="str">
        <f>IF(E304="","",IF(E304&gt;=1.6,0,IF(E304&lt;=1,1,ROUND('Reference Standards'!$I$57*E304^3+'Reference Standards'!$I$58*E304^2+'Reference Standards'!$I$59*E304+'Reference Standards'!$I$60,2))))</f>
        <v/>
      </c>
      <c r="G304" s="450"/>
      <c r="H304" s="467"/>
      <c r="I304" s="468"/>
      <c r="J304" s="445"/>
    </row>
    <row r="305" spans="1:11" ht="15.75" x14ac:dyDescent="0.25">
      <c r="A305" s="446"/>
      <c r="B305" s="448" t="s">
        <v>44</v>
      </c>
      <c r="C305" s="21" t="s">
        <v>180</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31">
        <f>IFERROR(AVERAGE(F305:F308),"")</f>
        <v>0.80000000000000016</v>
      </c>
      <c r="H305" s="467"/>
      <c r="I305" s="468"/>
      <c r="J305" s="445"/>
    </row>
    <row r="306" spans="1:11" ht="15.75" x14ac:dyDescent="0.25">
      <c r="A306" s="446"/>
      <c r="B306" s="446"/>
      <c r="C306" s="23" t="s">
        <v>181</v>
      </c>
      <c r="D306" s="151"/>
      <c r="E306" s="222"/>
      <c r="F306" s="29">
        <f>IF(G284="",0.8,(IF(AND(E306="",G284="Yes"),0.9,(IF(AND(E306="",G284="No"),0.8,IF(B285="Yes",IF(E306&lt;=50,0,IF(E306&gt;=80,1,ROUND('Reference Standards'!$I$69*E306+'Reference Standards'!$I$70,2))),IF(B285="No",IF(E306&gt;=80,0,IF(E306&lt;=50,1,ROUND(E306*'Reference Standards'!$J$69+'Reference Standards'!$J$70,2))))))))))</f>
        <v>0.8</v>
      </c>
      <c r="G306" s="432"/>
      <c r="H306" s="467"/>
      <c r="I306" s="468"/>
      <c r="J306" s="445"/>
    </row>
    <row r="307" spans="1:11" ht="15.75" x14ac:dyDescent="0.25">
      <c r="A307" s="446"/>
      <c r="B307" s="446"/>
      <c r="C307" s="23" t="s">
        <v>182</v>
      </c>
      <c r="D307" s="151"/>
      <c r="E307" s="222"/>
      <c r="F307" s="29">
        <f>IF(G284="",0.8,(IF(AND(E307="",G284="Yes"),0.9,(IF(AND(E307="",G284="No"),0.8,IF(E307&lt;=50,0,IF(E307&gt;=80,1, ROUND(E307*'Reference Standards'!$I$73+'Reference Standards'!$I$74,2))))))))</f>
        <v>0.8</v>
      </c>
      <c r="G307" s="433"/>
      <c r="H307" s="467"/>
      <c r="I307" s="468"/>
      <c r="J307" s="445"/>
    </row>
    <row r="308" spans="1:11" ht="15.75" x14ac:dyDescent="0.25">
      <c r="A308" s="446"/>
      <c r="B308" s="447"/>
      <c r="C308" s="461" t="s">
        <v>272</v>
      </c>
      <c r="D308" s="462"/>
      <c r="E308" s="16"/>
      <c r="F308" s="93" t="str">
        <f>IF(OR(B285="",B285="No"),"",IF(AND(E308="",B285="Yes",G284="Yes"),0.9,IF(OR(G284="No",G284=""),0.8,IF(E308&lt;=9,0,IF(E308&gt;=14,1,ROUND('Reference Standards'!$I$77*E308+'Reference Standards'!$I$78,2))))))</f>
        <v/>
      </c>
      <c r="G308" s="434"/>
      <c r="H308" s="467"/>
      <c r="I308" s="468"/>
      <c r="J308" s="445"/>
    </row>
    <row r="309" spans="1:11" ht="15.75" x14ac:dyDescent="0.25">
      <c r="A309" s="437" t="s">
        <v>49</v>
      </c>
      <c r="B309" s="152" t="s">
        <v>167</v>
      </c>
      <c r="C309" s="153" t="s">
        <v>174</v>
      </c>
      <c r="D309" s="155"/>
      <c r="E309" s="95"/>
      <c r="F309" s="160">
        <f>IF(G284="",0.8,(IF(AND(E309="",G284="Yes"),0.9,(IF(AND(E309="",G284="No"),0.8,IF(E309&gt;=25,0,IF(E309&lt;=10,1,ROUND(IF(E309&gt;18,'Reference Standards'!$L$4*E309+'Reference Standards'!$L$5,IF(E309&lt;12,'Reference Standards'!$N$4*E309+'Reference Standards'!$N$5,'Reference Standards'!$M$4*E309+'Reference Standards'!$M$5)),2))))))))</f>
        <v>0.8</v>
      </c>
      <c r="G309" s="158">
        <f>IFERROR(AVERAGE(F309),"")</f>
        <v>0.8</v>
      </c>
      <c r="H309" s="439">
        <f>IFERROR(ROUND(AVERAGE(G309:G311),2),"")</f>
        <v>0.8</v>
      </c>
      <c r="I309" s="463" t="str">
        <f>IF(H309="","",IF(H309&gt;0.69,"Functioning",IF(H309&gt;0.29,"Functioning At Risk",IF(H309&gt;-1,"Not Functioning"))))</f>
        <v>Functioning</v>
      </c>
      <c r="J309" s="445"/>
    </row>
    <row r="310" spans="1:11" ht="15.75" x14ac:dyDescent="0.25">
      <c r="A310" s="438"/>
      <c r="B310" s="154" t="s">
        <v>168</v>
      </c>
      <c r="C310" s="153" t="s">
        <v>175</v>
      </c>
      <c r="D310" s="156"/>
      <c r="E310" s="49"/>
      <c r="F310" s="209">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9">
        <f>IFERROR(AVERAGE(F310),"")</f>
        <v>0.8</v>
      </c>
      <c r="H310" s="440"/>
      <c r="I310" s="464"/>
      <c r="J310" s="445"/>
    </row>
    <row r="311" spans="1:11" ht="15.75" x14ac:dyDescent="0.25">
      <c r="A311" s="438"/>
      <c r="B311" s="152" t="s">
        <v>170</v>
      </c>
      <c r="C311" s="153" t="s">
        <v>176</v>
      </c>
      <c r="D311" s="157"/>
      <c r="E311" s="95"/>
      <c r="F311" s="160">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60">
        <f>IFERROR(AVERAGE(F311),"")</f>
        <v>0.8</v>
      </c>
      <c r="H311" s="440"/>
      <c r="I311" s="464"/>
      <c r="J311" s="445"/>
    </row>
    <row r="312" spans="1:11" ht="15.75" x14ac:dyDescent="0.25">
      <c r="A312" s="471" t="s">
        <v>50</v>
      </c>
      <c r="B312" s="214" t="s">
        <v>105</v>
      </c>
      <c r="C312" s="40" t="s">
        <v>177</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5">
        <f>IFERROR(AVERAGE(F312),"")</f>
        <v>0.8</v>
      </c>
      <c r="H312" s="465">
        <f>IFERROR(ROUND(AVERAGE(G312:G313),2),"")</f>
        <v>0.8</v>
      </c>
      <c r="I312" s="444" t="str">
        <f>IF(H312="","",IF(H312&gt;0.69,"Functioning",IF(H312&gt;0.29,"Functioning At Risk",IF(H312&gt;-1,"Not Functioning"))))</f>
        <v>Functioning</v>
      </c>
      <c r="J312" s="445"/>
    </row>
    <row r="313" spans="1:11" ht="15.75" x14ac:dyDescent="0.25">
      <c r="A313" s="472"/>
      <c r="B313" s="216" t="s">
        <v>54</v>
      </c>
      <c r="C313" s="161" t="s">
        <v>178</v>
      </c>
      <c r="D313" s="162"/>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5">
        <f>IFERROR(AVERAGE(F313),"")</f>
        <v>0.8</v>
      </c>
      <c r="H313" s="465"/>
      <c r="I313" s="444"/>
      <c r="J313" s="445"/>
    </row>
    <row r="314" spans="1:11" ht="6.6" customHeight="1" x14ac:dyDescent="0.25">
      <c r="J314" s="4"/>
      <c r="K314" s="11"/>
    </row>
    <row r="315" spans="1:11" ht="6.6" customHeight="1" x14ac:dyDescent="0.25">
      <c r="K315" s="11"/>
    </row>
    <row r="316" spans="1:11" ht="21" customHeight="1" x14ac:dyDescent="0.25">
      <c r="A316" s="420" t="s">
        <v>293</v>
      </c>
      <c r="B316" s="421"/>
      <c r="C316" s="421"/>
      <c r="D316" s="421"/>
      <c r="E316" s="421"/>
      <c r="F316" s="421"/>
      <c r="G316" s="421"/>
      <c r="H316" s="421"/>
      <c r="I316" s="421"/>
      <c r="J316" s="422"/>
    </row>
    <row r="317" spans="1:11" ht="16.149999999999999" customHeight="1" x14ac:dyDescent="0.25">
      <c r="A317" s="103" t="s">
        <v>68</v>
      </c>
      <c r="B317" s="95"/>
      <c r="C317" s="103" t="s">
        <v>192</v>
      </c>
      <c r="D317" s="48"/>
      <c r="E317" s="143" t="s">
        <v>223</v>
      </c>
      <c r="F317" s="144"/>
      <c r="G317" s="48"/>
      <c r="H317" s="423" t="s">
        <v>136</v>
      </c>
      <c r="I317" s="424"/>
      <c r="J317" s="95"/>
    </row>
    <row r="318" spans="1:11" ht="16.149999999999999" customHeight="1" x14ac:dyDescent="0.25">
      <c r="A318" s="103" t="s">
        <v>69</v>
      </c>
      <c r="B318" s="48"/>
      <c r="C318" s="103" t="s">
        <v>202</v>
      </c>
      <c r="D318" s="48"/>
      <c r="E318" s="469" t="s">
        <v>92</v>
      </c>
      <c r="F318" s="469"/>
      <c r="G318" s="48"/>
      <c r="H318" s="423" t="s">
        <v>137</v>
      </c>
      <c r="I318" s="424"/>
      <c r="J318" s="95"/>
    </row>
    <row r="319" spans="1:11" ht="16.149999999999999" customHeight="1" x14ac:dyDescent="0.25">
      <c r="A319" s="103" t="s">
        <v>135</v>
      </c>
      <c r="B319" s="48"/>
      <c r="C319" s="103" t="s">
        <v>203</v>
      </c>
      <c r="D319" s="48"/>
      <c r="E319" s="469" t="s">
        <v>264</v>
      </c>
      <c r="F319" s="469"/>
      <c r="G319" s="48"/>
      <c r="H319" s="423" t="s">
        <v>138</v>
      </c>
      <c r="I319" s="424"/>
      <c r="J319" s="95"/>
    </row>
    <row r="320" spans="1:11" ht="16.149999999999999" customHeight="1" x14ac:dyDescent="0.25">
      <c r="A320" s="100" t="s">
        <v>258</v>
      </c>
      <c r="B320" s="48"/>
      <c r="C320" s="103" t="s">
        <v>204</v>
      </c>
      <c r="D320" s="48"/>
      <c r="E320" s="203" t="s">
        <v>257</v>
      </c>
      <c r="F320" s="204"/>
      <c r="G320" s="48"/>
      <c r="H320" s="423" t="s">
        <v>139</v>
      </c>
      <c r="I320" s="424"/>
      <c r="J320" s="95"/>
    </row>
    <row r="321" spans="1:11" ht="18" customHeight="1" x14ac:dyDescent="0.25">
      <c r="A321" s="100" t="s">
        <v>312</v>
      </c>
      <c r="B321" s="48"/>
      <c r="C321" s="287"/>
      <c r="D321" s="288"/>
      <c r="E321" s="288"/>
      <c r="F321" s="288"/>
      <c r="G321" s="288"/>
      <c r="H321" s="288"/>
      <c r="I321" s="288"/>
      <c r="J321" s="288"/>
      <c r="K321" s="55"/>
    </row>
    <row r="322" spans="1:11" ht="6" customHeight="1" x14ac:dyDescent="0.25">
      <c r="A322" s="1"/>
      <c r="B322" s="4"/>
      <c r="C322" s="4"/>
      <c r="D322" s="4"/>
      <c r="E322" s="4"/>
      <c r="F322" s="4"/>
      <c r="G322" s="4"/>
      <c r="H322" s="12"/>
      <c r="I322" s="98"/>
      <c r="J322" s="12"/>
    </row>
    <row r="323" spans="1:11" ht="21" x14ac:dyDescent="0.35">
      <c r="A323" s="428" t="s">
        <v>294</v>
      </c>
      <c r="B323" s="428"/>
      <c r="C323" s="428"/>
      <c r="D323" s="428"/>
      <c r="E323" s="428"/>
      <c r="F323" s="428"/>
      <c r="G323" s="428" t="s">
        <v>14</v>
      </c>
      <c r="H323" s="428"/>
      <c r="I323" s="428"/>
      <c r="J323" s="428"/>
    </row>
    <row r="324" spans="1:11" ht="15.75" x14ac:dyDescent="0.25">
      <c r="A324" s="46" t="s">
        <v>1</v>
      </c>
      <c r="B324" s="46" t="s">
        <v>2</v>
      </c>
      <c r="C324" s="429" t="s">
        <v>3</v>
      </c>
      <c r="D324" s="430"/>
      <c r="E324" s="46" t="s">
        <v>12</v>
      </c>
      <c r="F324" s="45" t="s">
        <v>13</v>
      </c>
      <c r="G324" s="46" t="s">
        <v>15</v>
      </c>
      <c r="H324" s="46" t="s">
        <v>16</v>
      </c>
      <c r="I324" s="99" t="s">
        <v>16</v>
      </c>
      <c r="J324" s="46" t="s">
        <v>261</v>
      </c>
    </row>
    <row r="325" spans="1:11" ht="15.75" x14ac:dyDescent="0.25">
      <c r="A325" s="435" t="s">
        <v>51</v>
      </c>
      <c r="B325" s="435" t="s">
        <v>78</v>
      </c>
      <c r="C325" s="145" t="s">
        <v>160</v>
      </c>
      <c r="D325" s="147"/>
      <c r="E325" s="44"/>
      <c r="F325" s="28">
        <f>IF(G320="Yes","",(IF(G319="",0.8,(IF(AND(E325="",G319="Yes"),0.9,(IF(AND(E325="",G319="No"),0.8,IF(E325&gt;=80,0,IF(E325&lt;=40,1,IF(E325&gt;=68,ROUND(E325*'Reference Standards'!$B$4+'Reference Standards'!$B$5,2),ROUND(E325*'Reference Standards'!$C$4+'Reference Standards'!$C$5,2)))))))))))</f>
        <v>0.8</v>
      </c>
      <c r="G325" s="441">
        <f>IFERROR(AVERAGE(F325:F327),"")</f>
        <v>0.8</v>
      </c>
      <c r="H325" s="441">
        <f>IFERROR(ROUND(AVERAGE(G325:G327),2),"")</f>
        <v>0.8</v>
      </c>
      <c r="I325" s="444" t="str">
        <f>IF(H325="","",IF(H325&gt;0.69,"Functioning",IF(H325&gt;0.29,"Functioning At Risk",IF(H325&gt;-1,"Not Functioning"))))</f>
        <v>Functioning</v>
      </c>
      <c r="J325" s="445">
        <f>IF(AND(H325="",H328="",H330="",H344="",H347=""),"",ROUND((IF(H325="",0,H325)*0.2)+(IF(H328="",0,H328)*0.2)+(IF(H330="",0,H330)*0.2)+(IF(H344="",0,H344)*0.2)+(IF(H347="",0,H347)*0.2),2))</f>
        <v>0.8</v>
      </c>
    </row>
    <row r="326" spans="1:11" ht="15.75" x14ac:dyDescent="0.25">
      <c r="A326" s="436"/>
      <c r="B326" s="436"/>
      <c r="C326" s="146" t="s">
        <v>162</v>
      </c>
      <c r="D326" s="148"/>
      <c r="E326" s="49"/>
      <c r="F326" s="206" t="str">
        <f>IF(G320="No","",IF(E326="","",  IF(E326&gt;0.95,0,IF(E326&lt;=0.02,1,ROUND(IF(E326&gt;0.26,'Reference Standards'!$B$10*E326+'Reference Standards'!$B$11, IF(E326&lt;0.05, 'Reference Standards'!$D$10*E326+'Reference Standards'!$D$11, 'Reference Standards'!$C$10*E326+'Reference Standards'!$C$11)),2))) ))</f>
        <v/>
      </c>
      <c r="G326" s="442"/>
      <c r="H326" s="442"/>
      <c r="I326" s="444"/>
      <c r="J326" s="445"/>
    </row>
    <row r="327" spans="1:11" ht="15.75" x14ac:dyDescent="0.25">
      <c r="A327" s="436"/>
      <c r="B327" s="470"/>
      <c r="C327" s="149" t="s">
        <v>164</v>
      </c>
      <c r="D327" s="150"/>
      <c r="E327" s="49"/>
      <c r="F327" s="205">
        <f>IF(G320="Yes","",(IF(G319="",0.8,(IF(AND(E327="",G319="Yes"),0.9,(IF(AND(E327="",G319="No"),0.8,IF(E327&gt;3.22,0,IF(E327&lt;0,"",ROUND('Reference Standards'!$B$15*E327+'Reference Standards'!$B$16,2))))))))))</f>
        <v>0.8</v>
      </c>
      <c r="G327" s="443"/>
      <c r="H327" s="443"/>
      <c r="I327" s="444"/>
      <c r="J327" s="445"/>
    </row>
    <row r="328" spans="1:11" ht="15.75" x14ac:dyDescent="0.25">
      <c r="A328" s="451" t="s">
        <v>4</v>
      </c>
      <c r="B328" s="453" t="s">
        <v>5</v>
      </c>
      <c r="C328" s="17" t="s">
        <v>6</v>
      </c>
      <c r="D328" s="17"/>
      <c r="E328" s="44"/>
      <c r="F328" s="91">
        <f>IF(G319="",0.8,(IF(AND(E328="",G319="Yes"),0.9,(IF(AND(E328="",G319="No"),0.8,ROUND(IF(E328&gt;1.6,0,IF(E328&lt;=1,1,E328^2*'Reference Standards'!$F$2+E328*'Reference Standards'!$F$3+'Reference Standards'!$F$4)),2))))))</f>
        <v>0.8</v>
      </c>
      <c r="G328" s="454">
        <f>IFERROR(AVERAGE(F328:F329),"")</f>
        <v>0.8</v>
      </c>
      <c r="H328" s="455">
        <f>IFERROR(ROUND(AVERAGE(G328),2),"")</f>
        <v>0.8</v>
      </c>
      <c r="I328" s="457" t="str">
        <f>IF(H328="","",IF(H328&gt;0.69,"Functioning",IF(H328&gt;0.29,"Functioning At Risk",IF(H328&gt;-1,"Not Functioning"))))</f>
        <v>Functioning</v>
      </c>
      <c r="J328" s="445"/>
    </row>
    <row r="329" spans="1:11" ht="15.75" x14ac:dyDescent="0.25">
      <c r="A329" s="452"/>
      <c r="B329" s="453"/>
      <c r="C329" s="17" t="s">
        <v>7</v>
      </c>
      <c r="D329" s="17"/>
      <c r="E329" s="50"/>
      <c r="F329" s="91">
        <f>IF(B321="Yes","",IF(G319="",0.8,(IF(AND(E329="",G319="Yes"),0.9,(IF(AND(E329="",G319="No"),0.8,(IF(OR(B319="A",B319="B",B319="Bc",B319="Ba"),IF(E329&lt;1.2,0,IF(E329&gt;=2.2,1,ROUND(IF(E329&lt;1.4,E329*'Reference Standards'!$F$13+'Reference Standards'!$F$14,E329*'Reference Standards'!$G$13+'Reference Standards'!$G$14),2))),IF(OR(B319="C",B319="Cb",B319="E"),IF(E329&lt;2,0,IF(E329&gt;=5,1,ROUND(IF(E329&lt;2.4,E329*'Reference Standards'!$G$8+'Reference Standards'!$G$9,E329*'Reference Standards'!$F$8+'Reference Standards'!$F$9),2))))))))))))</f>
        <v>0.8</v>
      </c>
      <c r="G329" s="454"/>
      <c r="H329" s="456"/>
      <c r="I329" s="458"/>
      <c r="J329" s="445"/>
    </row>
    <row r="330" spans="1:11" ht="15.75" customHeight="1" x14ac:dyDescent="0.25">
      <c r="A330" s="448" t="s">
        <v>21</v>
      </c>
      <c r="B330" s="459" t="s">
        <v>22</v>
      </c>
      <c r="C330" s="21" t="s">
        <v>103</v>
      </c>
      <c r="D330" s="69"/>
      <c r="E330" s="44"/>
      <c r="F330" s="207" t="str">
        <f>IF(E330="","",IF(E330&gt;=660,1,IF(E330&lt;=430,ROUND('Reference Standards'!$I$4*E330+'Reference Standards'!$I$5,2),ROUND('Reference Standards'!$J$4*E330+'Reference Standards'!$J$5,2))))</f>
        <v/>
      </c>
      <c r="G330" s="431">
        <f>IFERROR(AVERAGE(F330:F331),"")</f>
        <v>0.8</v>
      </c>
      <c r="H330" s="466">
        <f>IFERROR(ROUND(AVERAGE(G330:G343),2),"")</f>
        <v>0.8</v>
      </c>
      <c r="I330" s="468" t="str">
        <f>IF(H330="","",IF(H330&gt;0.69,"Functioning",IF(H330&gt;0.29,"Functioning At Risk",IF(H330&gt;-1,"Not Functioning"))))</f>
        <v>Functioning</v>
      </c>
      <c r="J330" s="445"/>
    </row>
    <row r="331" spans="1:11" ht="15.75" x14ac:dyDescent="0.25">
      <c r="A331" s="446"/>
      <c r="B331" s="460"/>
      <c r="C331" s="24" t="s">
        <v>99</v>
      </c>
      <c r="D331" s="70"/>
      <c r="E331" s="50"/>
      <c r="F331" s="93">
        <f>IF(ISNUMBER(E330),"",IF(G319="",0.8,(IF(AND(E331="",G319="Yes"),0.9,(IF(AND(E331="",G319="No"),0.8,IF(E331&gt;=28,1,ROUND(IF(E331&lt;=13,'Reference Standards'!$I$9*E331,'Reference Standards'!$J$9*E331+'Reference Standards'!$J$10),2))))))))</f>
        <v>0.8</v>
      </c>
      <c r="G331" s="434"/>
      <c r="H331" s="466"/>
      <c r="I331" s="468"/>
      <c r="J331" s="445"/>
    </row>
    <row r="332" spans="1:11" ht="15.75" x14ac:dyDescent="0.25">
      <c r="A332" s="446"/>
      <c r="B332" s="446"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31">
        <f>IFERROR(AVERAGE(F332:F334),"")</f>
        <v>0.80000000000000016</v>
      </c>
      <c r="H332" s="467"/>
      <c r="I332" s="468"/>
      <c r="J332" s="445"/>
    </row>
    <row r="333" spans="1:11" ht="15.75" x14ac:dyDescent="0.25">
      <c r="A333" s="446"/>
      <c r="B333" s="446"/>
      <c r="C333" s="20" t="s">
        <v>57</v>
      </c>
      <c r="D333" s="151"/>
      <c r="E333" s="221"/>
      <c r="F333" s="29">
        <f>IF(G319="",0.8,(IF(AND(E333="",G319="Yes"),0.9,(IF(AND(E333="",G319="No"),0.8,ROUND(IF(E333&gt;=75,0,IF(E333&lt;=5,1,IF(E333&gt;10,E333*'Reference Standards'!$I$14+'Reference Standards'!$I$15,'Reference Standards'!$J$14*E333+'Reference Standards'!$J$15))),2))))))</f>
        <v>0.8</v>
      </c>
      <c r="G333" s="432"/>
      <c r="H333" s="467"/>
      <c r="I333" s="468"/>
      <c r="J333" s="445"/>
    </row>
    <row r="334" spans="1:11" ht="15.75" x14ac:dyDescent="0.25">
      <c r="A334" s="446"/>
      <c r="B334" s="447"/>
      <c r="C334" s="20" t="s">
        <v>125</v>
      </c>
      <c r="D334" s="20"/>
      <c r="E334" s="50"/>
      <c r="F334" s="93">
        <f>IF(G319="",0.8,(IF(AND(E334="",G319="Yes"),0.9,(IF(AND(E334="",G319="No"),0.8,IF(E334&gt;=50,0,ROUND(E334*'Reference Standards'!$I$18+'Reference Standards'!$I$19,2)))))))</f>
        <v>0.8</v>
      </c>
      <c r="G334" s="434"/>
      <c r="H334" s="467"/>
      <c r="I334" s="468"/>
      <c r="J334" s="445"/>
    </row>
    <row r="335" spans="1:11" ht="15.75" x14ac:dyDescent="0.25">
      <c r="A335" s="446"/>
      <c r="B335" s="18" t="s">
        <v>70</v>
      </c>
      <c r="C335" s="26" t="s">
        <v>80</v>
      </c>
      <c r="D335" s="68"/>
      <c r="E335" s="50"/>
      <c r="F335" s="27" t="str">
        <f>IF(E335="","",IF(E335&gt;0.1,1,IF(E335&lt;=0.01,0,ROUND(E335*'Reference Standards'!$I$22+'Reference Standards'!$I$23,2))))</f>
        <v/>
      </c>
      <c r="G335" s="27" t="str">
        <f>IFERROR(AVERAGE(F335),"")</f>
        <v/>
      </c>
      <c r="H335" s="467"/>
      <c r="I335" s="468"/>
      <c r="J335" s="445"/>
    </row>
    <row r="336" spans="1:11" ht="15.75" x14ac:dyDescent="0.25">
      <c r="A336" s="446"/>
      <c r="B336" s="448" t="s">
        <v>45</v>
      </c>
      <c r="C336" s="25" t="s">
        <v>46</v>
      </c>
      <c r="D336" s="25"/>
      <c r="E336" s="53"/>
      <c r="F336" s="208">
        <f>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49">
        <f>IFERROR(AVERAGE(F336:F339),"")</f>
        <v>0.80000000000000016</v>
      </c>
      <c r="H336" s="467"/>
      <c r="I336" s="468"/>
      <c r="J336" s="445"/>
    </row>
    <row r="337" spans="1:10" ht="15.75" x14ac:dyDescent="0.25">
      <c r="A337" s="446"/>
      <c r="B337" s="446"/>
      <c r="C337" s="19" t="s">
        <v>47</v>
      </c>
      <c r="D337" s="19"/>
      <c r="E337" s="52"/>
      <c r="F337" s="29">
        <f>IF(G319="",0.8,(IF(AND(E337="",G319="Yes"),0.9,(IF(AND(E337="",G319="No"),0.8,ROUND(  IF(E337&lt;=1.1,0, IF(E337&gt;=3,1, IF(E337&lt;2, E337^2*'Reference Standards'!$I$42+  E337*'Reference Standards'!$I$43 + 'Reference Standards'!$I$44,      E337*'Reference Standards'!$J$43+'Reference Standards'!$J$44))),2))))))</f>
        <v>0.8</v>
      </c>
      <c r="G337" s="433"/>
      <c r="H337" s="467"/>
      <c r="I337" s="468"/>
      <c r="J337" s="445"/>
    </row>
    <row r="338" spans="1:10" ht="15.75" x14ac:dyDescent="0.25">
      <c r="A338" s="446"/>
      <c r="B338" s="446"/>
      <c r="C338" s="19" t="s">
        <v>104</v>
      </c>
      <c r="D338" s="19"/>
      <c r="E338" s="52"/>
      <c r="F338" s="223">
        <f>IF(G319="",0.8,(IF(AND(E338="",G319="Yes"),0.9,(IF(AND(E338="",G319="No"),0.8,IF(OR(B319="A",LEFT(B319,1)="B"),IF(OR(E338&lt;=20,E338&gt;=90),0,IF(AND(E338&gt;=50,E338&lt;=60),1,IF(E338&lt;50,E338*'Reference Standards'!$I$48+'Reference Standards'!$I$49,E338*'Reference Standards'!$J$48+'Reference Standards'!$J$49))),IF(OR(LEFT(B319)="C",B319="E"),IF(OR(E338&lt;=20,E338&gt;=85),0,IF(AND(E338&lt;=65,E338&gt;=45),1,IF(E338&lt;45,E338*'Reference Standards'!$I$53+'Reference Standards'!$I$54,E338*'Reference Standards'!$J$53+'Reference Standards'!$J$54))))))))))</f>
        <v>0.8</v>
      </c>
      <c r="G338" s="433"/>
      <c r="H338" s="467"/>
      <c r="I338" s="468"/>
      <c r="J338" s="445"/>
    </row>
    <row r="339" spans="1:10" ht="15.75" x14ac:dyDescent="0.25">
      <c r="A339" s="446"/>
      <c r="B339" s="447"/>
      <c r="C339" s="23" t="s">
        <v>88</v>
      </c>
      <c r="D339" s="19"/>
      <c r="E339" s="54"/>
      <c r="F339" s="224" t="str">
        <f>IF(E339="","",IF(E339&gt;=1.6,0,IF(E339&lt;=1,1,ROUND('Reference Standards'!$I$57*E339^3+'Reference Standards'!$I$58*E339^2+'Reference Standards'!$I$59*E339+'Reference Standards'!$I$60,2))))</f>
        <v/>
      </c>
      <c r="G339" s="450"/>
      <c r="H339" s="467"/>
      <c r="I339" s="468"/>
      <c r="J339" s="445"/>
    </row>
    <row r="340" spans="1:10" ht="15.75" x14ac:dyDescent="0.25">
      <c r="A340" s="446"/>
      <c r="B340" s="448" t="s">
        <v>44</v>
      </c>
      <c r="C340" s="21" t="s">
        <v>180</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31">
        <f>IFERROR(AVERAGE(F340:F343),"")</f>
        <v>0.80000000000000016</v>
      </c>
      <c r="H340" s="467"/>
      <c r="I340" s="468"/>
      <c r="J340" s="445"/>
    </row>
    <row r="341" spans="1:10" ht="15.75" x14ac:dyDescent="0.25">
      <c r="A341" s="446"/>
      <c r="B341" s="446"/>
      <c r="C341" s="23" t="s">
        <v>181</v>
      </c>
      <c r="D341" s="151"/>
      <c r="E341" s="222"/>
      <c r="F341" s="29">
        <f>IF(G319="",0.8,(IF(AND(E341="",G319="Yes"),0.9,(IF(AND(E341="",G319="No"),0.8,IF(B320="Yes",IF(E341&lt;=50,0,IF(E341&gt;=80,1,ROUND('Reference Standards'!$I$69*E341+'Reference Standards'!$I$70,2))),IF(B320="No",IF(E341&gt;=80,0,IF(E341&lt;=50,1,ROUND(E341*'Reference Standards'!$J$69+'Reference Standards'!$J$70,2))))))))))</f>
        <v>0.8</v>
      </c>
      <c r="G341" s="432"/>
      <c r="H341" s="467"/>
      <c r="I341" s="468"/>
      <c r="J341" s="445"/>
    </row>
    <row r="342" spans="1:10" ht="15.75" x14ac:dyDescent="0.25">
      <c r="A342" s="446"/>
      <c r="B342" s="446"/>
      <c r="C342" s="23" t="s">
        <v>182</v>
      </c>
      <c r="D342" s="151"/>
      <c r="E342" s="222"/>
      <c r="F342" s="29">
        <f>IF(G319="",0.8,(IF(AND(E342="",G319="Yes"),0.9,(IF(AND(E342="",G319="No"),0.8,IF(E342&lt;=50,0,IF(E342&gt;=80,1, ROUND(E342*'Reference Standards'!$I$73+'Reference Standards'!$I$74,2))))))))</f>
        <v>0.8</v>
      </c>
      <c r="G342" s="433"/>
      <c r="H342" s="467"/>
      <c r="I342" s="468"/>
      <c r="J342" s="445"/>
    </row>
    <row r="343" spans="1:10" ht="15.75" x14ac:dyDescent="0.25">
      <c r="A343" s="446"/>
      <c r="B343" s="447"/>
      <c r="C343" s="461" t="s">
        <v>272</v>
      </c>
      <c r="D343" s="462"/>
      <c r="E343" s="16"/>
      <c r="F343" s="93" t="str">
        <f>IF(OR(B320="",B320="No"),"",IF(AND(E343="",B320="Yes",G319="Yes"),0.9,IF(OR(G319="No",G319=""),0.8,IF(E343&lt;=9,0,IF(E343&gt;=14,1,ROUND('Reference Standards'!$I$77*E343+'Reference Standards'!$I$78,2))))))</f>
        <v/>
      </c>
      <c r="G343" s="434"/>
      <c r="H343" s="467"/>
      <c r="I343" s="468"/>
      <c r="J343" s="445"/>
    </row>
    <row r="344" spans="1:10" ht="15.75" x14ac:dyDescent="0.25">
      <c r="A344" s="437" t="s">
        <v>49</v>
      </c>
      <c r="B344" s="152" t="s">
        <v>167</v>
      </c>
      <c r="C344" s="153" t="s">
        <v>174</v>
      </c>
      <c r="D344" s="155"/>
      <c r="E344" s="95"/>
      <c r="F344" s="160">
        <f>IF(G319="",0.8,(IF(AND(E344="",G319="Yes"),0.9,(IF(AND(E344="",G319="No"),0.8,IF(E344&gt;=25,0,IF(E344&lt;=10,1,ROUND(IF(E344&gt;18,'Reference Standards'!$L$4*E344+'Reference Standards'!$L$5,IF(E344&lt;12,'Reference Standards'!$N$4*E344+'Reference Standards'!$N$5,'Reference Standards'!$M$4*E344+'Reference Standards'!$M$5)),2))))))))</f>
        <v>0.8</v>
      </c>
      <c r="G344" s="158">
        <f>IFERROR(AVERAGE(F344),"")</f>
        <v>0.8</v>
      </c>
      <c r="H344" s="439">
        <f>IFERROR(ROUND(AVERAGE(G344:G346),2),"")</f>
        <v>0.8</v>
      </c>
      <c r="I344" s="463" t="str">
        <f>IF(H344="","",IF(H344&gt;0.69,"Functioning",IF(H344&gt;0.29,"Functioning At Risk",IF(H344&gt;-1,"Not Functioning"))))</f>
        <v>Functioning</v>
      </c>
      <c r="J344" s="445"/>
    </row>
    <row r="345" spans="1:10" ht="15.75" x14ac:dyDescent="0.25">
      <c r="A345" s="438"/>
      <c r="B345" s="154" t="s">
        <v>168</v>
      </c>
      <c r="C345" s="153" t="s">
        <v>175</v>
      </c>
      <c r="D345" s="156"/>
      <c r="E345" s="49"/>
      <c r="F345" s="209">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9">
        <f>IFERROR(AVERAGE(F345),"")</f>
        <v>0.8</v>
      </c>
      <c r="H345" s="440"/>
      <c r="I345" s="464"/>
      <c r="J345" s="445"/>
    </row>
    <row r="346" spans="1:10" ht="15.75" x14ac:dyDescent="0.25">
      <c r="A346" s="438"/>
      <c r="B346" s="152" t="s">
        <v>170</v>
      </c>
      <c r="C346" s="153" t="s">
        <v>176</v>
      </c>
      <c r="D346" s="157"/>
      <c r="E346" s="95"/>
      <c r="F346" s="160">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60">
        <f>IFERROR(AVERAGE(F346),"")</f>
        <v>0.8</v>
      </c>
      <c r="H346" s="440"/>
      <c r="I346" s="464"/>
      <c r="J346" s="445"/>
    </row>
    <row r="347" spans="1:10" ht="15.75" customHeight="1" x14ac:dyDescent="0.25">
      <c r="A347" s="471" t="s">
        <v>50</v>
      </c>
      <c r="B347" s="214" t="s">
        <v>105</v>
      </c>
      <c r="C347" s="40" t="s">
        <v>177</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5">
        <f>IFERROR(AVERAGE(F347),"")</f>
        <v>0.8</v>
      </c>
      <c r="H347" s="465">
        <f>IFERROR(ROUND(AVERAGE(G347:G348),2),"")</f>
        <v>0.8</v>
      </c>
      <c r="I347" s="444" t="str">
        <f>IF(H347="","",IF(H347&gt;0.69,"Functioning",IF(H347&gt;0.29,"Functioning At Risk",IF(H347&gt;-1,"Not Functioning"))))</f>
        <v>Functioning</v>
      </c>
      <c r="J347" s="445"/>
    </row>
    <row r="348" spans="1:10" ht="15.75" x14ac:dyDescent="0.25">
      <c r="A348" s="472"/>
      <c r="B348" s="216" t="s">
        <v>54</v>
      </c>
      <c r="C348" s="161" t="s">
        <v>178</v>
      </c>
      <c r="D348" s="162"/>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5">
        <f>IFERROR(AVERAGE(F348),"")</f>
        <v>0.8</v>
      </c>
      <c r="H348" s="465"/>
      <c r="I348" s="444"/>
      <c r="J348" s="445"/>
    </row>
    <row r="349" spans="1:10" x14ac:dyDescent="0.25">
      <c r="J349" s="4"/>
    </row>
  </sheetData>
  <sheetProtection password="9A39" sheet="1" formatColumns="0"/>
  <dataConsolidate/>
  <mergeCells count="390">
    <mergeCell ref="J325:J348"/>
    <mergeCell ref="A328:A329"/>
    <mergeCell ref="B328:B329"/>
    <mergeCell ref="G328:G329"/>
    <mergeCell ref="H328:H329"/>
    <mergeCell ref="I328:I329"/>
    <mergeCell ref="A330:A343"/>
    <mergeCell ref="B330:B331"/>
    <mergeCell ref="G330:G331"/>
    <mergeCell ref="H330:H343"/>
    <mergeCell ref="I330:I343"/>
    <mergeCell ref="A344:A346"/>
    <mergeCell ref="H344:H346"/>
    <mergeCell ref="I344:I346"/>
    <mergeCell ref="A347:A348"/>
    <mergeCell ref="H347:H348"/>
    <mergeCell ref="H309:H311"/>
    <mergeCell ref="I309:I311"/>
    <mergeCell ref="G340:G343"/>
    <mergeCell ref="C343:D343"/>
    <mergeCell ref="C324:D324"/>
    <mergeCell ref="A325:A327"/>
    <mergeCell ref="B325:B327"/>
    <mergeCell ref="G325:G327"/>
    <mergeCell ref="H325:H327"/>
    <mergeCell ref="I325:I327"/>
    <mergeCell ref="C308:D308"/>
    <mergeCell ref="A293:A294"/>
    <mergeCell ref="I347:I348"/>
    <mergeCell ref="B332:B334"/>
    <mergeCell ref="G332:G334"/>
    <mergeCell ref="B336:B339"/>
    <mergeCell ref="G336:G339"/>
    <mergeCell ref="B340:B343"/>
    <mergeCell ref="I293:I294"/>
    <mergeCell ref="A295:A308"/>
    <mergeCell ref="B295:B296"/>
    <mergeCell ref="G295:G296"/>
    <mergeCell ref="H295:H308"/>
    <mergeCell ref="I295:I308"/>
    <mergeCell ref="H320:I320"/>
    <mergeCell ref="A323:F323"/>
    <mergeCell ref="G323:J323"/>
    <mergeCell ref="A316:J316"/>
    <mergeCell ref="H317:I317"/>
    <mergeCell ref="E318:F318"/>
    <mergeCell ref="H318:I318"/>
    <mergeCell ref="E319:F319"/>
    <mergeCell ref="H319:I319"/>
    <mergeCell ref="A309:A311"/>
    <mergeCell ref="H277:H278"/>
    <mergeCell ref="I277:I278"/>
    <mergeCell ref="A312:A313"/>
    <mergeCell ref="H312:H313"/>
    <mergeCell ref="I312:I313"/>
    <mergeCell ref="G260:G261"/>
    <mergeCell ref="H260:H273"/>
    <mergeCell ref="I260:I273"/>
    <mergeCell ref="H285:I285"/>
    <mergeCell ref="A288:F288"/>
    <mergeCell ref="G288:J288"/>
    <mergeCell ref="C289:D289"/>
    <mergeCell ref="A290:A292"/>
    <mergeCell ref="B290:B292"/>
    <mergeCell ref="G290:G292"/>
    <mergeCell ref="H290:H292"/>
    <mergeCell ref="I290:I292"/>
    <mergeCell ref="J290:J313"/>
    <mergeCell ref="B297:B299"/>
    <mergeCell ref="G297:G299"/>
    <mergeCell ref="B301:B304"/>
    <mergeCell ref="G301:G304"/>
    <mergeCell ref="B305:B308"/>
    <mergeCell ref="G305:G308"/>
    <mergeCell ref="B293:B294"/>
    <mergeCell ref="G293:G294"/>
    <mergeCell ref="H293:H294"/>
    <mergeCell ref="A281:J281"/>
    <mergeCell ref="H282:I282"/>
    <mergeCell ref="E283:F283"/>
    <mergeCell ref="H283:I283"/>
    <mergeCell ref="E284:F284"/>
    <mergeCell ref="H284:I284"/>
    <mergeCell ref="H250:I250"/>
    <mergeCell ref="A253:F253"/>
    <mergeCell ref="G253:J253"/>
    <mergeCell ref="C254:D254"/>
    <mergeCell ref="A255:A257"/>
    <mergeCell ref="B255:B257"/>
    <mergeCell ref="G255:G257"/>
    <mergeCell ref="H255:H257"/>
    <mergeCell ref="I255:I257"/>
    <mergeCell ref="J255:J278"/>
    <mergeCell ref="B262:B264"/>
    <mergeCell ref="G262:G264"/>
    <mergeCell ref="B266:B269"/>
    <mergeCell ref="G266:G269"/>
    <mergeCell ref="B270:B273"/>
    <mergeCell ref="G270:G273"/>
    <mergeCell ref="C273:D273"/>
    <mergeCell ref="A258:A259"/>
    <mergeCell ref="A260:A273"/>
    <mergeCell ref="B260:B261"/>
    <mergeCell ref="A274:A276"/>
    <mergeCell ref="H274:H276"/>
    <mergeCell ref="I274:I276"/>
    <mergeCell ref="A277:A278"/>
    <mergeCell ref="C219:D219"/>
    <mergeCell ref="A220:A222"/>
    <mergeCell ref="B220:B222"/>
    <mergeCell ref="G220:G222"/>
    <mergeCell ref="H220:H222"/>
    <mergeCell ref="I220:I222"/>
    <mergeCell ref="B258:B259"/>
    <mergeCell ref="G258:G259"/>
    <mergeCell ref="H258:H259"/>
    <mergeCell ref="I258:I259"/>
    <mergeCell ref="A246:J246"/>
    <mergeCell ref="H247:I247"/>
    <mergeCell ref="E248:F248"/>
    <mergeCell ref="H248:I248"/>
    <mergeCell ref="E249:F249"/>
    <mergeCell ref="H249:I249"/>
    <mergeCell ref="J220:J243"/>
    <mergeCell ref="B227:B229"/>
    <mergeCell ref="G227:G229"/>
    <mergeCell ref="B231:B234"/>
    <mergeCell ref="G231:G234"/>
    <mergeCell ref="B235:B238"/>
    <mergeCell ref="G235:G238"/>
    <mergeCell ref="C238:D238"/>
    <mergeCell ref="A223:A224"/>
    <mergeCell ref="B223:B224"/>
    <mergeCell ref="G223:G224"/>
    <mergeCell ref="H223:H224"/>
    <mergeCell ref="I223:I224"/>
    <mergeCell ref="A225:A238"/>
    <mergeCell ref="B225:B226"/>
    <mergeCell ref="G225:G226"/>
    <mergeCell ref="H225:H238"/>
    <mergeCell ref="I225:I238"/>
    <mergeCell ref="A239:A241"/>
    <mergeCell ref="H239:H241"/>
    <mergeCell ref="I239:I241"/>
    <mergeCell ref="A242:A243"/>
    <mergeCell ref="H242:H243"/>
    <mergeCell ref="I242:I243"/>
    <mergeCell ref="I188:I189"/>
    <mergeCell ref="A190:A203"/>
    <mergeCell ref="B190:B191"/>
    <mergeCell ref="G190:G191"/>
    <mergeCell ref="H190:H203"/>
    <mergeCell ref="I190:I203"/>
    <mergeCell ref="H215:I215"/>
    <mergeCell ref="A218:F218"/>
    <mergeCell ref="G218:J218"/>
    <mergeCell ref="A211:J211"/>
    <mergeCell ref="H212:I212"/>
    <mergeCell ref="E213:F213"/>
    <mergeCell ref="H213:I213"/>
    <mergeCell ref="E214:F214"/>
    <mergeCell ref="H214:I214"/>
    <mergeCell ref="A204:A206"/>
    <mergeCell ref="H204:H206"/>
    <mergeCell ref="I204:I206"/>
    <mergeCell ref="A207:A208"/>
    <mergeCell ref="H207:H208"/>
    <mergeCell ref="I207:I208"/>
    <mergeCell ref="G155:G156"/>
    <mergeCell ref="H155:H168"/>
    <mergeCell ref="I155:I168"/>
    <mergeCell ref="H180:I180"/>
    <mergeCell ref="A183:F183"/>
    <mergeCell ref="G183:J183"/>
    <mergeCell ref="C184:D184"/>
    <mergeCell ref="A185:A187"/>
    <mergeCell ref="B185:B187"/>
    <mergeCell ref="G185:G187"/>
    <mergeCell ref="H185:H187"/>
    <mergeCell ref="I185:I187"/>
    <mergeCell ref="J185:J208"/>
    <mergeCell ref="B192:B194"/>
    <mergeCell ref="G192:G194"/>
    <mergeCell ref="B196:B199"/>
    <mergeCell ref="G196:G199"/>
    <mergeCell ref="B200:B203"/>
    <mergeCell ref="G200:G203"/>
    <mergeCell ref="C203:D203"/>
    <mergeCell ref="A188:A189"/>
    <mergeCell ref="B188:B189"/>
    <mergeCell ref="G188:G189"/>
    <mergeCell ref="H188:H189"/>
    <mergeCell ref="A176:J176"/>
    <mergeCell ref="H177:I177"/>
    <mergeCell ref="E178:F178"/>
    <mergeCell ref="H178:I178"/>
    <mergeCell ref="E179:F179"/>
    <mergeCell ref="H179:I179"/>
    <mergeCell ref="A172:A173"/>
    <mergeCell ref="H172:H173"/>
    <mergeCell ref="I172:I173"/>
    <mergeCell ref="H145:I145"/>
    <mergeCell ref="A148:F148"/>
    <mergeCell ref="G148:J148"/>
    <mergeCell ref="C149:D149"/>
    <mergeCell ref="A150:A152"/>
    <mergeCell ref="B150:B152"/>
    <mergeCell ref="G150:G152"/>
    <mergeCell ref="H150:H152"/>
    <mergeCell ref="I150:I152"/>
    <mergeCell ref="J150:J173"/>
    <mergeCell ref="B157:B159"/>
    <mergeCell ref="G157:G159"/>
    <mergeCell ref="B161:B164"/>
    <mergeCell ref="G161:G164"/>
    <mergeCell ref="B165:B168"/>
    <mergeCell ref="G165:G168"/>
    <mergeCell ref="C168:D168"/>
    <mergeCell ref="A153:A154"/>
    <mergeCell ref="A155:A168"/>
    <mergeCell ref="B155:B156"/>
    <mergeCell ref="A141:J141"/>
    <mergeCell ref="H142:I142"/>
    <mergeCell ref="E143:F143"/>
    <mergeCell ref="H143:I143"/>
    <mergeCell ref="E144:F144"/>
    <mergeCell ref="H144:I144"/>
    <mergeCell ref="A169:A171"/>
    <mergeCell ref="H169:H171"/>
    <mergeCell ref="I169:I171"/>
    <mergeCell ref="C114:D114"/>
    <mergeCell ref="A115:A117"/>
    <mergeCell ref="B115:B117"/>
    <mergeCell ref="G115:G117"/>
    <mergeCell ref="H115:H117"/>
    <mergeCell ref="I115:I117"/>
    <mergeCell ref="B153:B154"/>
    <mergeCell ref="G153:G154"/>
    <mergeCell ref="H153:H154"/>
    <mergeCell ref="I153:I154"/>
    <mergeCell ref="J115:J138"/>
    <mergeCell ref="B122:B124"/>
    <mergeCell ref="G122:G124"/>
    <mergeCell ref="B126:B129"/>
    <mergeCell ref="G126:G129"/>
    <mergeCell ref="B130:B133"/>
    <mergeCell ref="G130:G133"/>
    <mergeCell ref="C133:D133"/>
    <mergeCell ref="A118:A119"/>
    <mergeCell ref="B118:B119"/>
    <mergeCell ref="G118:G119"/>
    <mergeCell ref="H118:H119"/>
    <mergeCell ref="I118:I119"/>
    <mergeCell ref="A120:A133"/>
    <mergeCell ref="B120:B121"/>
    <mergeCell ref="G120:G121"/>
    <mergeCell ref="H120:H133"/>
    <mergeCell ref="I120:I133"/>
    <mergeCell ref="A134:A136"/>
    <mergeCell ref="H134:H136"/>
    <mergeCell ref="I134:I136"/>
    <mergeCell ref="A137:A138"/>
    <mergeCell ref="H137:H138"/>
    <mergeCell ref="I137:I138"/>
    <mergeCell ref="I83:I84"/>
    <mergeCell ref="A85:A98"/>
    <mergeCell ref="B85:B86"/>
    <mergeCell ref="G85:G86"/>
    <mergeCell ref="H85:H98"/>
    <mergeCell ref="I85:I98"/>
    <mergeCell ref="H110:I110"/>
    <mergeCell ref="A113:F113"/>
    <mergeCell ref="G113:J113"/>
    <mergeCell ref="A106:J106"/>
    <mergeCell ref="H107:I107"/>
    <mergeCell ref="E108:F108"/>
    <mergeCell ref="H108:I108"/>
    <mergeCell ref="E109:F109"/>
    <mergeCell ref="H109:I109"/>
    <mergeCell ref="A99:A101"/>
    <mergeCell ref="H99:H101"/>
    <mergeCell ref="I99:I101"/>
    <mergeCell ref="A102:A103"/>
    <mergeCell ref="H102:H103"/>
    <mergeCell ref="I102:I103"/>
    <mergeCell ref="G50:G51"/>
    <mergeCell ref="H50:H63"/>
    <mergeCell ref="I50:I63"/>
    <mergeCell ref="H75:I75"/>
    <mergeCell ref="A78:F78"/>
    <mergeCell ref="G78:J78"/>
    <mergeCell ref="C79:D79"/>
    <mergeCell ref="A80:A82"/>
    <mergeCell ref="B80:B82"/>
    <mergeCell ref="G80:G82"/>
    <mergeCell ref="H80:H82"/>
    <mergeCell ref="I80:I82"/>
    <mergeCell ref="J80:J103"/>
    <mergeCell ref="B87:B89"/>
    <mergeCell ref="G87:G89"/>
    <mergeCell ref="B91:B94"/>
    <mergeCell ref="G91:G94"/>
    <mergeCell ref="B95:B98"/>
    <mergeCell ref="G95:G98"/>
    <mergeCell ref="C98:D98"/>
    <mergeCell ref="A83:A84"/>
    <mergeCell ref="B83:B84"/>
    <mergeCell ref="G83:G84"/>
    <mergeCell ref="H83:H84"/>
    <mergeCell ref="A71:J71"/>
    <mergeCell ref="H72:I72"/>
    <mergeCell ref="E73:F73"/>
    <mergeCell ref="H73:I73"/>
    <mergeCell ref="E74:F74"/>
    <mergeCell ref="H74:I74"/>
    <mergeCell ref="A64:A66"/>
    <mergeCell ref="H64:H66"/>
    <mergeCell ref="I64:I66"/>
    <mergeCell ref="A67:A68"/>
    <mergeCell ref="H67:H68"/>
    <mergeCell ref="I67:I68"/>
    <mergeCell ref="H40:I40"/>
    <mergeCell ref="A43:F43"/>
    <mergeCell ref="G43:J43"/>
    <mergeCell ref="C44:D44"/>
    <mergeCell ref="A45:A47"/>
    <mergeCell ref="B45:B47"/>
    <mergeCell ref="G45:G47"/>
    <mergeCell ref="H45:H47"/>
    <mergeCell ref="I45:I47"/>
    <mergeCell ref="J45:J68"/>
    <mergeCell ref="B52:B54"/>
    <mergeCell ref="G52:G54"/>
    <mergeCell ref="B56:B59"/>
    <mergeCell ref="G56:G59"/>
    <mergeCell ref="B60:B63"/>
    <mergeCell ref="G60:G63"/>
    <mergeCell ref="C63:D63"/>
    <mergeCell ref="A48:A49"/>
    <mergeCell ref="B48:B49"/>
    <mergeCell ref="G48:G49"/>
    <mergeCell ref="H48:H49"/>
    <mergeCell ref="I48:I49"/>
    <mergeCell ref="A50:A63"/>
    <mergeCell ref="B50:B51"/>
    <mergeCell ref="H37:I37"/>
    <mergeCell ref="E38:F38"/>
    <mergeCell ref="H38:I38"/>
    <mergeCell ref="E39:F39"/>
    <mergeCell ref="H39:I39"/>
    <mergeCell ref="A29:A31"/>
    <mergeCell ref="H29:H31"/>
    <mergeCell ref="I29:I31"/>
    <mergeCell ref="A32:A33"/>
    <mergeCell ref="H32:H33"/>
    <mergeCell ref="I32:I33"/>
    <mergeCell ref="B21:B24"/>
    <mergeCell ref="G21:G24"/>
    <mergeCell ref="B25:B28"/>
    <mergeCell ref="G25:G28"/>
    <mergeCell ref="C28:D28"/>
    <mergeCell ref="A13:A14"/>
    <mergeCell ref="B13:B14"/>
    <mergeCell ref="G13:G14"/>
    <mergeCell ref="A36:J36"/>
    <mergeCell ref="A15:A28"/>
    <mergeCell ref="A1:J1"/>
    <mergeCell ref="H2:I2"/>
    <mergeCell ref="E3:F3"/>
    <mergeCell ref="H3:I3"/>
    <mergeCell ref="E4:F4"/>
    <mergeCell ref="H4:I4"/>
    <mergeCell ref="H13:H14"/>
    <mergeCell ref="I13:I14"/>
    <mergeCell ref="B15:B16"/>
    <mergeCell ref="G15:G16"/>
    <mergeCell ref="H15:H28"/>
    <mergeCell ref="I15:I28"/>
    <mergeCell ref="B17:B19"/>
    <mergeCell ref="H5:I5"/>
    <mergeCell ref="A8:F8"/>
    <mergeCell ref="G8:J8"/>
    <mergeCell ref="C9:D9"/>
    <mergeCell ref="A10:A12"/>
    <mergeCell ref="B10:B12"/>
    <mergeCell ref="G10:G12"/>
    <mergeCell ref="H10:H12"/>
    <mergeCell ref="I10:I12"/>
    <mergeCell ref="J10:J33"/>
    <mergeCell ref="G17:G19"/>
  </mergeCells>
  <conditionalFormatting sqref="A9:C9 A13:D13 H15:I16 H13:I13 K8:L12 G8 A15:D15 C14:D14 E9:I9 H34:L34 K5 K35 L1:M2 D18 A7:I7 A42 A77 A112 A147 A182 A217 A252 A287 A322 I10:J12 A3:D5 C16:D17 K13:K19 D30:D32 I32:I33 A32:A33 K25:K33 I67:I68 A67:A68 A2 C2:D2 K7">
    <cfRule type="beginsWith" dxfId="1337" priority="1447" stopIfTrue="1" operator="beginsWith" text="Functioning At Risk">
      <formula>LEFT(A1,LEN("Functioning At Risk"))="Functioning At Risk"</formula>
    </cfRule>
    <cfRule type="beginsWith" dxfId="1336" priority="1448" stopIfTrue="1" operator="beginsWith" text="Not Functioning">
      <formula>LEFT(A1,LEN("Not Functioning"))="Not Functioning"</formula>
    </cfRule>
    <cfRule type="containsText" dxfId="1335" priority="1449" operator="containsText" text="Functioning">
      <formula>NOT(ISERROR(SEARCH("Functioning",A1)))</formula>
    </cfRule>
  </conditionalFormatting>
  <conditionalFormatting sqref="D5">
    <cfRule type="beginsWith" dxfId="1334" priority="1444" stopIfTrue="1" operator="beginsWith" text="Functioning At Risk">
      <formula>LEFT(D5,LEN("Functioning At Risk"))="Functioning At Risk"</formula>
    </cfRule>
    <cfRule type="beginsWith" dxfId="1333" priority="1445" stopIfTrue="1" operator="beginsWith" text="Not Functioning">
      <formula>LEFT(D5,LEN("Not Functioning"))="Not Functioning"</formula>
    </cfRule>
    <cfRule type="containsText" dxfId="1332" priority="1446" operator="containsText" text="Functioning">
      <formula>NOT(ISERROR(SEARCH("Functioning",D5)))</formula>
    </cfRule>
  </conditionalFormatting>
  <conditionalFormatting sqref="A29">
    <cfRule type="beginsWith" dxfId="1331" priority="1441" stopIfTrue="1" operator="beginsWith" text="Functioning At Risk">
      <formula>LEFT(A29,LEN("Functioning At Risk"))="Functioning At Risk"</formula>
    </cfRule>
    <cfRule type="beginsWith" dxfId="1330" priority="1442" stopIfTrue="1" operator="beginsWith" text="Not Functioning">
      <formula>LEFT(A29,LEN("Not Functioning"))="Not Functioning"</formula>
    </cfRule>
    <cfRule type="containsText" dxfId="1329" priority="1443" operator="containsText" text="Functioning">
      <formula>NOT(ISERROR(SEARCH("Functioning",A29)))</formula>
    </cfRule>
  </conditionalFormatting>
  <conditionalFormatting sqref="H29">
    <cfRule type="beginsWith" dxfId="1328" priority="1438" stopIfTrue="1" operator="beginsWith" text="Functioning At Risk">
      <formula>LEFT(H29,LEN("Functioning At Risk"))="Functioning At Risk"</formula>
    </cfRule>
    <cfRule type="beginsWith" dxfId="1327" priority="1439" stopIfTrue="1" operator="beginsWith" text="Not Functioning">
      <formula>LEFT(H29,LEN("Not Functioning"))="Not Functioning"</formula>
    </cfRule>
    <cfRule type="containsText" dxfId="1326" priority="1440" operator="containsText" text="Functioning">
      <formula>NOT(ISERROR(SEARCH("Functioning",H29)))</formula>
    </cfRule>
  </conditionalFormatting>
  <conditionalFormatting sqref="I29">
    <cfRule type="beginsWith" dxfId="1325" priority="1435" stopIfTrue="1" operator="beginsWith" text="Functioning At Risk">
      <formula>LEFT(I29,LEN("Functioning At Risk"))="Functioning At Risk"</formula>
    </cfRule>
    <cfRule type="beginsWith" dxfId="1324" priority="1436" stopIfTrue="1" operator="beginsWith" text="Not Functioning">
      <formula>LEFT(I29,LEN("Not Functioning"))="Not Functioning"</formula>
    </cfRule>
    <cfRule type="containsText" dxfId="1323" priority="1437" operator="containsText" text="Functioning">
      <formula>NOT(ISERROR(SEARCH("Functioning",I29)))</formula>
    </cfRule>
  </conditionalFormatting>
  <conditionalFormatting sqref="D33">
    <cfRule type="beginsWith" dxfId="1322" priority="1432" stopIfTrue="1" operator="beginsWith" text="Functioning At Risk">
      <formula>LEFT(D33,LEN("Functioning At Risk"))="Functioning At Risk"</formula>
    </cfRule>
    <cfRule type="beginsWith" dxfId="1321" priority="1433" stopIfTrue="1" operator="beginsWith" text="Not Functioning">
      <formula>LEFT(D33,LEN("Not Functioning"))="Not Functioning"</formula>
    </cfRule>
    <cfRule type="containsText" dxfId="1320" priority="1434" operator="containsText" text="Functioning">
      <formula>NOT(ISERROR(SEARCH("Functioning",D33)))</formula>
    </cfRule>
  </conditionalFormatting>
  <conditionalFormatting sqref="B33">
    <cfRule type="beginsWith" dxfId="1319" priority="1429" stopIfTrue="1" operator="beginsWith" text="Functioning At Risk">
      <formula>LEFT(B33,LEN("Functioning At Risk"))="Functioning At Risk"</formula>
    </cfRule>
    <cfRule type="beginsWith" dxfId="1318" priority="1430" stopIfTrue="1" operator="beginsWith" text="Not Functioning">
      <formula>LEFT(B33,LEN("Not Functioning"))="Not Functioning"</formula>
    </cfRule>
    <cfRule type="containsText" dxfId="1317" priority="1431" operator="containsText" text="Functioning">
      <formula>NOT(ISERROR(SEARCH("Functioning",B33)))</formula>
    </cfRule>
  </conditionalFormatting>
  <conditionalFormatting sqref="B25">
    <cfRule type="beginsWith" dxfId="1316" priority="1426" stopIfTrue="1" operator="beginsWith" text="Functioning At Risk">
      <formula>LEFT(B25,LEN("Functioning At Risk"))="Functioning At Risk"</formula>
    </cfRule>
    <cfRule type="beginsWith" dxfId="1315" priority="1427" stopIfTrue="1" operator="beginsWith" text="Not Functioning">
      <formula>LEFT(B25,LEN("Not Functioning"))="Not Functioning"</formula>
    </cfRule>
    <cfRule type="containsText" dxfId="1314" priority="1428" operator="containsText" text="Functioning">
      <formula>NOT(ISERROR(SEARCH("Functioning",B25)))</formula>
    </cfRule>
  </conditionalFormatting>
  <conditionalFormatting sqref="B32">
    <cfRule type="beginsWith" dxfId="1313" priority="1423" stopIfTrue="1" operator="beginsWith" text="Functioning At Risk">
      <formula>LEFT(B32,LEN("Functioning At Risk"))="Functioning At Risk"</formula>
    </cfRule>
    <cfRule type="beginsWith" dxfId="1312" priority="1424" stopIfTrue="1" operator="beginsWith" text="Not Functioning">
      <formula>LEFT(B32,LEN("Not Functioning"))="Not Functioning"</formula>
    </cfRule>
    <cfRule type="containsText" dxfId="1311" priority="1425" operator="containsText" text="Functioning">
      <formula>NOT(ISERROR(SEARCH("Functioning",B32)))</formula>
    </cfRule>
  </conditionalFormatting>
  <conditionalFormatting sqref="K69:L69 K70">
    <cfRule type="beginsWith" dxfId="1310" priority="1420" stopIfTrue="1" operator="beginsWith" text="Functioning At Risk">
      <formula>LEFT(K69,LEN("Functioning At Risk"))="Functioning At Risk"</formula>
    </cfRule>
    <cfRule type="beginsWith" dxfId="1309" priority="1421" stopIfTrue="1" operator="beginsWith" text="Not Functioning">
      <formula>LEFT(K69,LEN("Not Functioning"))="Not Functioning"</formula>
    </cfRule>
    <cfRule type="containsText" dxfId="1308" priority="1422" operator="containsText" text="Functioning">
      <formula>NOT(ISERROR(SEARCH("Functioning",K69)))</formula>
    </cfRule>
  </conditionalFormatting>
  <conditionalFormatting sqref="K104:L104 K105">
    <cfRule type="beginsWith" dxfId="1307" priority="1417" stopIfTrue="1" operator="beginsWith" text="Functioning At Risk">
      <formula>LEFT(K104,LEN("Functioning At Risk"))="Functioning At Risk"</formula>
    </cfRule>
    <cfRule type="beginsWith" dxfId="1306" priority="1418" stopIfTrue="1" operator="beginsWith" text="Not Functioning">
      <formula>LEFT(K104,LEN("Not Functioning"))="Not Functioning"</formula>
    </cfRule>
    <cfRule type="containsText" dxfId="1305" priority="1419" operator="containsText" text="Functioning">
      <formula>NOT(ISERROR(SEARCH("Functioning",K104)))</formula>
    </cfRule>
  </conditionalFormatting>
  <conditionalFormatting sqref="K139:L139 K140">
    <cfRule type="beginsWith" dxfId="1304" priority="1414" stopIfTrue="1" operator="beginsWith" text="Functioning At Risk">
      <formula>LEFT(K139,LEN("Functioning At Risk"))="Functioning At Risk"</formula>
    </cfRule>
    <cfRule type="beginsWith" dxfId="1303" priority="1415" stopIfTrue="1" operator="beginsWith" text="Not Functioning">
      <formula>LEFT(K139,LEN("Not Functioning"))="Not Functioning"</formula>
    </cfRule>
    <cfRule type="containsText" dxfId="1302" priority="1416" operator="containsText" text="Functioning">
      <formula>NOT(ISERROR(SEARCH("Functioning",K139)))</formula>
    </cfRule>
  </conditionalFormatting>
  <conditionalFormatting sqref="K174:L174 K175">
    <cfRule type="beginsWith" dxfId="1301" priority="1411" stopIfTrue="1" operator="beginsWith" text="Functioning At Risk">
      <formula>LEFT(K174,LEN("Functioning At Risk"))="Functioning At Risk"</formula>
    </cfRule>
    <cfRule type="beginsWith" dxfId="1300" priority="1412" stopIfTrue="1" operator="beginsWith" text="Not Functioning">
      <formula>LEFT(K174,LEN("Not Functioning"))="Not Functioning"</formula>
    </cfRule>
    <cfRule type="containsText" dxfId="1299" priority="1413" operator="containsText" text="Functioning">
      <formula>NOT(ISERROR(SEARCH("Functioning",K174)))</formula>
    </cfRule>
  </conditionalFormatting>
  <conditionalFormatting sqref="K209:L209 K210">
    <cfRule type="beginsWith" dxfId="1298" priority="1408" stopIfTrue="1" operator="beginsWith" text="Functioning At Risk">
      <formula>LEFT(K209,LEN("Functioning At Risk"))="Functioning At Risk"</formula>
    </cfRule>
    <cfRule type="beginsWith" dxfId="1297" priority="1409" stopIfTrue="1" operator="beginsWith" text="Not Functioning">
      <formula>LEFT(K209,LEN("Not Functioning"))="Not Functioning"</formula>
    </cfRule>
    <cfRule type="containsText" dxfId="1296" priority="1410" operator="containsText" text="Functioning">
      <formula>NOT(ISERROR(SEARCH("Functioning",K209)))</formula>
    </cfRule>
  </conditionalFormatting>
  <conditionalFormatting sqref="K244:L244 K245">
    <cfRule type="beginsWith" dxfId="1295" priority="1405" stopIfTrue="1" operator="beginsWith" text="Functioning At Risk">
      <formula>LEFT(K244,LEN("Functioning At Risk"))="Functioning At Risk"</formula>
    </cfRule>
    <cfRule type="beginsWith" dxfId="1294" priority="1406" stopIfTrue="1" operator="beginsWith" text="Not Functioning">
      <formula>LEFT(K244,LEN("Not Functioning"))="Not Functioning"</formula>
    </cfRule>
    <cfRule type="containsText" dxfId="1293" priority="1407" operator="containsText" text="Functioning">
      <formula>NOT(ISERROR(SEARCH("Functioning",K244)))</formula>
    </cfRule>
  </conditionalFormatting>
  <conditionalFormatting sqref="K279:L279 K280">
    <cfRule type="beginsWith" dxfId="1292" priority="1402" stopIfTrue="1" operator="beginsWith" text="Functioning At Risk">
      <formula>LEFT(K279,LEN("Functioning At Risk"))="Functioning At Risk"</formula>
    </cfRule>
    <cfRule type="beginsWith" dxfId="1291" priority="1403" stopIfTrue="1" operator="beginsWith" text="Not Functioning">
      <formula>LEFT(K279,LEN("Not Functioning"))="Not Functioning"</formula>
    </cfRule>
    <cfRule type="containsText" dxfId="1290" priority="1404" operator="containsText" text="Functioning">
      <formula>NOT(ISERROR(SEARCH("Functioning",K279)))</formula>
    </cfRule>
  </conditionalFormatting>
  <conditionalFormatting sqref="K314:L314 K315">
    <cfRule type="beginsWith" dxfId="1289" priority="1399" stopIfTrue="1" operator="beginsWith" text="Functioning At Risk">
      <formula>LEFT(K314,LEN("Functioning At Risk"))="Functioning At Risk"</formula>
    </cfRule>
    <cfRule type="beginsWith" dxfId="1288" priority="1400" stopIfTrue="1" operator="beginsWith" text="Not Functioning">
      <formula>LEFT(K314,LEN("Not Functioning"))="Not Functioning"</formula>
    </cfRule>
    <cfRule type="containsText" dxfId="1287" priority="1401" operator="containsText" text="Functioning">
      <formula>NOT(ISERROR(SEARCH("Functioning",K314)))</formula>
    </cfRule>
  </conditionalFormatting>
  <conditionalFormatting sqref="A44:C44 A48:D48 H50:I51 G43 A50:D50 C49:D49 A51 C51:D51 H69:J69 C42:J42 E44:I44">
    <cfRule type="beginsWith" dxfId="1286" priority="1396" stopIfTrue="1" operator="beginsWith" text="Functioning At Risk">
      <formula>LEFT(A42,LEN("Functioning At Risk"))="Functioning At Risk"</formula>
    </cfRule>
    <cfRule type="beginsWith" dxfId="1285" priority="1397" stopIfTrue="1" operator="beginsWith" text="Not Functioning">
      <formula>LEFT(A42,LEN("Not Functioning"))="Not Functioning"</formula>
    </cfRule>
    <cfRule type="containsText" dxfId="1284" priority="1398" operator="containsText" text="Functioning">
      <formula>NOT(ISERROR(SEARCH("Functioning",A42)))</formula>
    </cfRule>
  </conditionalFormatting>
  <conditionalFormatting sqref="A79:C79 J80:J82 G78 H104:J104 C77:J77 E79:I79">
    <cfRule type="beginsWith" dxfId="1283" priority="1390" stopIfTrue="1" operator="beginsWith" text="Functioning At Risk">
      <formula>LEFT(A77,LEN("Functioning At Risk"))="Functioning At Risk"</formula>
    </cfRule>
    <cfRule type="beginsWith" dxfId="1282" priority="1391" stopIfTrue="1" operator="beginsWith" text="Not Functioning">
      <formula>LEFT(A77,LEN("Not Functioning"))="Not Functioning"</formula>
    </cfRule>
    <cfRule type="containsText" dxfId="1281" priority="1392" operator="containsText" text="Functioning">
      <formula>NOT(ISERROR(SEARCH("Functioning",A77)))</formula>
    </cfRule>
  </conditionalFormatting>
  <conditionalFormatting sqref="A149:C149 G148 H174:J174 C147:J147 E149:I149">
    <cfRule type="beginsWith" dxfId="1280" priority="1381" stopIfTrue="1" operator="beginsWith" text="Functioning At Risk">
      <formula>LEFT(A147,LEN("Functioning At Risk"))="Functioning At Risk"</formula>
    </cfRule>
    <cfRule type="beginsWith" dxfId="1279" priority="1382" stopIfTrue="1" operator="beginsWith" text="Not Functioning">
      <formula>LEFT(A147,LEN("Not Functioning"))="Not Functioning"</formula>
    </cfRule>
    <cfRule type="containsText" dxfId="1278" priority="1383" operator="containsText" text="Functioning">
      <formula>NOT(ISERROR(SEARCH("Functioning",A147)))</formula>
    </cfRule>
  </conditionalFormatting>
  <conditionalFormatting sqref="A184:C184 G183 H209:J209 C182:J182 E184:I184">
    <cfRule type="beginsWith" dxfId="1277" priority="1378" stopIfTrue="1" operator="beginsWith" text="Functioning At Risk">
      <formula>LEFT(A182,LEN("Functioning At Risk"))="Functioning At Risk"</formula>
    </cfRule>
    <cfRule type="beginsWith" dxfId="1276" priority="1379" stopIfTrue="1" operator="beginsWith" text="Not Functioning">
      <formula>LEFT(A182,LEN("Not Functioning"))="Not Functioning"</formula>
    </cfRule>
    <cfRule type="containsText" dxfId="1275" priority="1380" operator="containsText" text="Functioning">
      <formula>NOT(ISERROR(SEARCH("Functioning",A182)))</formula>
    </cfRule>
  </conditionalFormatting>
  <conditionalFormatting sqref="A289:C289 G288 H314:J314 C287:J287 E289:I289">
    <cfRule type="beginsWith" dxfId="1274" priority="1369" stopIfTrue="1" operator="beginsWith" text="Functioning At Risk">
      <formula>LEFT(A287,LEN("Functioning At Risk"))="Functioning At Risk"</formula>
    </cfRule>
    <cfRule type="beginsWith" dxfId="1273" priority="1370" stopIfTrue="1" operator="beginsWith" text="Not Functioning">
      <formula>LEFT(A287,LEN("Not Functioning"))="Not Functioning"</formula>
    </cfRule>
    <cfRule type="containsText" dxfId="1272" priority="1371" operator="containsText" text="Functioning">
      <formula>NOT(ISERROR(SEARCH("Functioning",A287)))</formula>
    </cfRule>
  </conditionalFormatting>
  <conditionalFormatting sqref="I64:I65">
    <cfRule type="beginsWith" dxfId="1271" priority="1393" stopIfTrue="1" operator="beginsWith" text="Functioning At Risk">
      <formula>LEFT(I64,LEN("Functioning At Risk"))="Functioning At Risk"</formula>
    </cfRule>
    <cfRule type="beginsWith" dxfId="1270" priority="1394" stopIfTrue="1" operator="beginsWith" text="Not Functioning">
      <formula>LEFT(I64,LEN("Not Functioning"))="Not Functioning"</formula>
    </cfRule>
    <cfRule type="containsText" dxfId="1269" priority="1395" operator="containsText" text="Functioning">
      <formula>NOT(ISERROR(SEARCH("Functioning",I64)))</formula>
    </cfRule>
  </conditionalFormatting>
  <conditionalFormatting sqref="A114:C114 G113 H139:J139 C112:J112 E114:I114">
    <cfRule type="beginsWith" dxfId="1268" priority="1384" stopIfTrue="1" operator="beginsWith" text="Functioning At Risk">
      <formula>LEFT(A112,LEN("Functioning At Risk"))="Functioning At Risk"</formula>
    </cfRule>
    <cfRule type="beginsWith" dxfId="1267" priority="1385" stopIfTrue="1" operator="beginsWith" text="Not Functioning">
      <formula>LEFT(A112,LEN("Not Functioning"))="Not Functioning"</formula>
    </cfRule>
    <cfRule type="containsText" dxfId="1266" priority="1386" operator="containsText" text="Functioning">
      <formula>NOT(ISERROR(SEARCH("Functioning",A112)))</formula>
    </cfRule>
  </conditionalFormatting>
  <conditionalFormatting sqref="I99">
    <cfRule type="beginsWith" dxfId="1265" priority="1387" stopIfTrue="1" operator="beginsWith" text="Functioning At Risk">
      <formula>LEFT(I99,LEN("Functioning At Risk"))="Functioning At Risk"</formula>
    </cfRule>
    <cfRule type="beginsWith" dxfId="1264" priority="1388" stopIfTrue="1" operator="beginsWith" text="Not Functioning">
      <formula>LEFT(I99,LEN("Not Functioning"))="Not Functioning"</formula>
    </cfRule>
    <cfRule type="containsText" dxfId="1263" priority="1389" operator="containsText" text="Functioning">
      <formula>NOT(ISERROR(SEARCH("Functioning",I99)))</formula>
    </cfRule>
  </conditionalFormatting>
  <conditionalFormatting sqref="A219:C219 G218 H244:J244 C217:J217 E219:I219">
    <cfRule type="beginsWith" dxfId="1262" priority="1375" stopIfTrue="1" operator="beginsWith" text="Functioning At Risk">
      <formula>LEFT(A217,LEN("Functioning At Risk"))="Functioning At Risk"</formula>
    </cfRule>
    <cfRule type="beginsWith" dxfId="1261" priority="1376" stopIfTrue="1" operator="beginsWith" text="Not Functioning">
      <formula>LEFT(A217,LEN("Not Functioning"))="Not Functioning"</formula>
    </cfRule>
    <cfRule type="containsText" dxfId="1260" priority="1377" operator="containsText" text="Functioning">
      <formula>NOT(ISERROR(SEARCH("Functioning",A217)))</formula>
    </cfRule>
  </conditionalFormatting>
  <conditionalFormatting sqref="A254:C254 G253 H279:J279 C252:J252 E254:I254">
    <cfRule type="beginsWith" dxfId="1259" priority="1372" stopIfTrue="1" operator="beginsWith" text="Functioning At Risk">
      <formula>LEFT(A252,LEN("Functioning At Risk"))="Functioning At Risk"</formula>
    </cfRule>
    <cfRule type="beginsWith" dxfId="1258" priority="1373" stopIfTrue="1" operator="beginsWith" text="Not Functioning">
      <formula>LEFT(A252,LEN("Not Functioning"))="Not Functioning"</formula>
    </cfRule>
    <cfRule type="containsText" dxfId="1257" priority="1374" operator="containsText" text="Functioning">
      <formula>NOT(ISERROR(SEARCH("Functioning",A252)))</formula>
    </cfRule>
  </conditionalFormatting>
  <conditionalFormatting sqref="A324:C324 G323 H349:J349 C322:J322 E324:I324">
    <cfRule type="beginsWith" dxfId="1256" priority="1366" stopIfTrue="1" operator="beginsWith" text="Functioning At Risk">
      <formula>LEFT(A322,LEN("Functioning At Risk"))="Functioning At Risk"</formula>
    </cfRule>
    <cfRule type="beginsWith" dxfId="1255" priority="1367" stopIfTrue="1" operator="beginsWith" text="Not Functioning">
      <formula>LEFT(A322,LEN("Not Functioning"))="Not Functioning"</formula>
    </cfRule>
    <cfRule type="containsText" dxfId="1254" priority="1368" operator="containsText" text="Functioning">
      <formula>NOT(ISERROR(SEARCH("Functioning",A322)))</formula>
    </cfRule>
  </conditionalFormatting>
  <conditionalFormatting sqref="J324">
    <cfRule type="beginsWith" dxfId="1253" priority="1339" stopIfTrue="1" operator="beginsWith" text="Functioning At Risk">
      <formula>LEFT(J324,LEN("Functioning At Risk"))="Functioning At Risk"</formula>
    </cfRule>
    <cfRule type="beginsWith" dxfId="1252" priority="1340" stopIfTrue="1" operator="beginsWith" text="Not Functioning">
      <formula>LEFT(J324,LEN("Not Functioning"))="Not Functioning"</formula>
    </cfRule>
    <cfRule type="containsText" dxfId="1251" priority="1341" operator="containsText" text="Functioning">
      <formula>NOT(ISERROR(SEARCH("Functioning",J324)))</formula>
    </cfRule>
  </conditionalFormatting>
  <conditionalFormatting sqref="F16">
    <cfRule type="beginsWith" dxfId="1250" priority="1333" stopIfTrue="1" operator="beginsWith" text="Functioning At Risk">
      <formula>LEFT(F16,LEN("Functioning At Risk"))="Functioning At Risk"</formula>
    </cfRule>
    <cfRule type="beginsWith" dxfId="1249" priority="1334" stopIfTrue="1" operator="beginsWith" text="Not Functioning">
      <formula>LEFT(F16,LEN("Not Functioning"))="Not Functioning"</formula>
    </cfRule>
    <cfRule type="containsText" dxfId="1248" priority="1335" operator="containsText" text="Functioning">
      <formula>NOT(ISERROR(SEARCH("Functioning",F16)))</formula>
    </cfRule>
  </conditionalFormatting>
  <conditionalFormatting sqref="F13">
    <cfRule type="beginsWith" dxfId="1247" priority="1336" stopIfTrue="1" operator="beginsWith" text="Functioning At Risk">
      <formula>LEFT(F13,LEN("Functioning At Risk"))="Functioning At Risk"</formula>
    </cfRule>
    <cfRule type="beginsWith" dxfId="1246" priority="1337" stopIfTrue="1" operator="beginsWith" text="Not Functioning">
      <formula>LEFT(F13,LEN("Not Functioning"))="Not Functioning"</formula>
    </cfRule>
    <cfRule type="containsText" dxfId="1245" priority="1338" operator="containsText" text="Functioning">
      <formula>NOT(ISERROR(SEARCH("Functioning",F13)))</formula>
    </cfRule>
  </conditionalFormatting>
  <conditionalFormatting sqref="H2:H5">
    <cfRule type="beginsWith" dxfId="1244" priority="1330" stopIfTrue="1" operator="beginsWith" text="Functioning At Risk">
      <formula>LEFT(H2,LEN("Functioning At Risk"))="Functioning At Risk"</formula>
    </cfRule>
    <cfRule type="beginsWith" dxfId="1243" priority="1331" stopIfTrue="1" operator="beginsWith" text="Not Functioning">
      <formula>LEFT(H2,LEN("Not Functioning"))="Not Functioning"</formula>
    </cfRule>
    <cfRule type="containsText" dxfId="1242" priority="1332" operator="containsText" text="Functioning">
      <formula>NOT(ISERROR(SEARCH("Functioning",H2)))</formula>
    </cfRule>
  </conditionalFormatting>
  <conditionalFormatting sqref="J2:J5">
    <cfRule type="beginsWith" dxfId="1241" priority="1327" stopIfTrue="1" operator="beginsWith" text="Functioning At Risk">
      <formula>LEFT(J2,LEN("Functioning At Risk"))="Functioning At Risk"</formula>
    </cfRule>
    <cfRule type="beginsWith" dxfId="1240" priority="1328" stopIfTrue="1" operator="beginsWith" text="Not Functioning">
      <formula>LEFT(J2,LEN("Not Functioning"))="Not Functioning"</formula>
    </cfRule>
    <cfRule type="containsText" dxfId="1239" priority="1329" operator="containsText" text="Functioning">
      <formula>NOT(ISERROR(SEARCH("Functioning",J2)))</formula>
    </cfRule>
  </conditionalFormatting>
  <conditionalFormatting sqref="C20:D20">
    <cfRule type="beginsWith" dxfId="1238" priority="1285" stopIfTrue="1" operator="beginsWith" text="Functioning At Risk">
      <formula>LEFT(C20,LEN("Functioning At Risk"))="Functioning At Risk"</formula>
    </cfRule>
    <cfRule type="beginsWith" dxfId="1237" priority="1286" stopIfTrue="1" operator="beginsWith" text="Not Functioning">
      <formula>LEFT(C20,LEN("Not Functioning"))="Not Functioning"</formula>
    </cfRule>
    <cfRule type="containsText" dxfId="1236" priority="1287" operator="containsText" text="Functioning">
      <formula>NOT(ISERROR(SEARCH("Functioning",C20)))</formula>
    </cfRule>
  </conditionalFormatting>
  <conditionalFormatting sqref="K20:K24">
    <cfRule type="beginsWith" dxfId="1235" priority="1288" stopIfTrue="1" operator="beginsWith" text="Functioning At Risk">
      <formula>LEFT(K20,LEN("Functioning At Risk"))="Functioning At Risk"</formula>
    </cfRule>
    <cfRule type="beginsWith" dxfId="1234" priority="1289" stopIfTrue="1" operator="beginsWith" text="Not Functioning">
      <formula>LEFT(K20,LEN("Not Functioning"))="Not Functioning"</formula>
    </cfRule>
    <cfRule type="containsText" dxfId="1233" priority="1290" operator="containsText" text="Functioning">
      <formula>NOT(ISERROR(SEARCH("Functioning",K20)))</formula>
    </cfRule>
  </conditionalFormatting>
  <conditionalFormatting sqref="H10:H11">
    <cfRule type="beginsWith" dxfId="1232" priority="1297" stopIfTrue="1" operator="beginsWith" text="Functioning At Risk">
      <formula>LEFT(H10,LEN("Functioning At Risk"))="Functioning At Risk"</formula>
    </cfRule>
    <cfRule type="beginsWith" dxfId="1231" priority="1298" stopIfTrue="1" operator="beginsWith" text="Not Functioning">
      <formula>LEFT(H10,LEN("Not Functioning"))="Not Functioning"</formula>
    </cfRule>
    <cfRule type="containsText" dxfId="1230" priority="1299" operator="containsText" text="Functioning">
      <formula>NOT(ISERROR(SEARCH("Functioning",H10)))</formula>
    </cfRule>
  </conditionalFormatting>
  <conditionalFormatting sqref="G3">
    <cfRule type="beginsWith" dxfId="1229" priority="1291" stopIfTrue="1" operator="beginsWith" text="Functioning At Risk">
      <formula>LEFT(G3,LEN("Functioning At Risk"))="Functioning At Risk"</formula>
    </cfRule>
    <cfRule type="beginsWith" dxfId="1228" priority="1292" stopIfTrue="1" operator="beginsWith" text="Not Functioning">
      <formula>LEFT(G3,LEN("Not Functioning"))="Not Functioning"</formula>
    </cfRule>
    <cfRule type="containsText" dxfId="1227" priority="1293" operator="containsText" text="Functioning">
      <formula>NOT(ISERROR(SEARCH("Functioning",G3)))</formula>
    </cfRule>
  </conditionalFormatting>
  <conditionalFormatting sqref="E2">
    <cfRule type="beginsWith" dxfId="1226" priority="1294" stopIfTrue="1" operator="beginsWith" text="Functioning At Risk">
      <formula>LEFT(E2,LEN("Functioning At Risk"))="Functioning At Risk"</formula>
    </cfRule>
    <cfRule type="beginsWith" dxfId="1225" priority="1295" stopIfTrue="1" operator="beginsWith" text="Not Functioning">
      <formula>LEFT(E2,LEN("Not Functioning"))="Not Functioning"</formula>
    </cfRule>
    <cfRule type="containsText" dxfId="1224" priority="1296" operator="containsText" text="Functioning">
      <formula>NOT(ISERROR(SEARCH("Functioning",E2)))</formula>
    </cfRule>
  </conditionalFormatting>
  <conditionalFormatting sqref="B21:D21 C22:D22 D23:D24">
    <cfRule type="beginsWith" dxfId="1223" priority="1282" stopIfTrue="1" operator="beginsWith" text="Functioning At Risk">
      <formula>LEFT(B21,LEN("Functioning At Risk"))="Functioning At Risk"</formula>
    </cfRule>
    <cfRule type="beginsWith" dxfId="1222" priority="1283" stopIfTrue="1" operator="beginsWith" text="Not Functioning">
      <formula>LEFT(B21,LEN("Not Functioning"))="Not Functioning"</formula>
    </cfRule>
    <cfRule type="containsText" dxfId="1221" priority="1284" operator="containsText" text="Functioning">
      <formula>NOT(ISERROR(SEARCH("Functioning",B21)))</formula>
    </cfRule>
  </conditionalFormatting>
  <conditionalFormatting sqref="C23">
    <cfRule type="beginsWith" dxfId="1220" priority="1279" stopIfTrue="1" operator="beginsWith" text="Functioning At Risk">
      <formula>LEFT(C23,LEN("Functioning At Risk"))="Functioning At Risk"</formula>
    </cfRule>
    <cfRule type="beginsWith" dxfId="1219" priority="1280" stopIfTrue="1" operator="beginsWith" text="Not Functioning">
      <formula>LEFT(C23,LEN("Not Functioning"))="Not Functioning"</formula>
    </cfRule>
    <cfRule type="containsText" dxfId="1218" priority="1281" operator="containsText" text="Functioning">
      <formula>NOT(ISERROR(SEARCH("Functioning",C23)))</formula>
    </cfRule>
  </conditionalFormatting>
  <conditionalFormatting sqref="C24">
    <cfRule type="beginsWith" dxfId="1217" priority="1276" stopIfTrue="1" operator="beginsWith" text="Functioning At Risk">
      <formula>LEFT(C24,LEN("Functioning At Risk"))="Functioning At Risk"</formula>
    </cfRule>
    <cfRule type="beginsWith" dxfId="1216" priority="1277" stopIfTrue="1" operator="beginsWith" text="Not Functioning">
      <formula>LEFT(C24,LEN("Not Functioning"))="Not Functioning"</formula>
    </cfRule>
    <cfRule type="containsText" dxfId="1215" priority="1278" operator="containsText" text="Functioning">
      <formula>NOT(ISERROR(SEARCH("Functioning",C24)))</formula>
    </cfRule>
  </conditionalFormatting>
  <conditionalFormatting sqref="G5">
    <cfRule type="beginsWith" dxfId="1214" priority="1273" stopIfTrue="1" operator="beginsWith" text="Functioning At Risk">
      <formula>LEFT(G5,LEN("Functioning At Risk"))="Functioning At Risk"</formula>
    </cfRule>
    <cfRule type="beginsWith" dxfId="1213" priority="1274" stopIfTrue="1" operator="beginsWith" text="Not Functioning">
      <formula>LEFT(G5,LEN("Not Functioning"))="Not Functioning"</formula>
    </cfRule>
    <cfRule type="containsText" dxfId="1212" priority="1275" operator="containsText" text="Functioning">
      <formula>NOT(ISERROR(SEARCH("Functioning",G5)))</formula>
    </cfRule>
  </conditionalFormatting>
  <conditionalFormatting sqref="G5">
    <cfRule type="beginsWith" dxfId="1211" priority="1270" stopIfTrue="1" operator="beginsWith" text="Functioning At Risk">
      <formula>LEFT(G5,LEN("Functioning At Risk"))="Functioning At Risk"</formula>
    </cfRule>
    <cfRule type="beginsWith" dxfId="1210" priority="1271" stopIfTrue="1" operator="beginsWith" text="Not Functioning">
      <formula>LEFT(G5,LEN("Not Functioning"))="Not Functioning"</formula>
    </cfRule>
    <cfRule type="containsText" dxfId="1209" priority="1272" operator="containsText" text="Functioning">
      <formula>NOT(ISERROR(SEARCH("Functioning",G5)))</formula>
    </cfRule>
  </conditionalFormatting>
  <conditionalFormatting sqref="G320">
    <cfRule type="beginsWith" dxfId="1208" priority="1054" stopIfTrue="1" operator="beginsWith" text="Functioning At Risk">
      <formula>LEFT(G320,LEN("Functioning At Risk"))="Functioning At Risk"</formula>
    </cfRule>
    <cfRule type="beginsWith" dxfId="1207" priority="1055" stopIfTrue="1" operator="beginsWith" text="Not Functioning">
      <formula>LEFT(G320,LEN("Not Functioning"))="Not Functioning"</formula>
    </cfRule>
    <cfRule type="containsText" dxfId="1206" priority="1056" operator="containsText" text="Functioning">
      <formula>NOT(ISERROR(SEARCH("Functioning",G320)))</formula>
    </cfRule>
  </conditionalFormatting>
  <conditionalFormatting sqref="A38:D39 A37 C37:D37 A40:C40">
    <cfRule type="beginsWith" dxfId="1205" priority="1267" stopIfTrue="1" operator="beginsWith" text="Functioning At Risk">
      <formula>LEFT(A37,LEN("Functioning At Risk"))="Functioning At Risk"</formula>
    </cfRule>
    <cfRule type="beginsWith" dxfId="1204" priority="1268" stopIfTrue="1" operator="beginsWith" text="Not Functioning">
      <formula>LEFT(A37,LEN("Not Functioning"))="Not Functioning"</formula>
    </cfRule>
    <cfRule type="containsText" dxfId="1203" priority="1269" operator="containsText" text="Functioning">
      <formula>NOT(ISERROR(SEARCH("Functioning",A37)))</formula>
    </cfRule>
  </conditionalFormatting>
  <conditionalFormatting sqref="H37:H40">
    <cfRule type="beginsWith" dxfId="1202" priority="1261" stopIfTrue="1" operator="beginsWith" text="Functioning At Risk">
      <formula>LEFT(H37,LEN("Functioning At Risk"))="Functioning At Risk"</formula>
    </cfRule>
    <cfRule type="beginsWith" dxfId="1201" priority="1262" stopIfTrue="1" operator="beginsWith" text="Not Functioning">
      <formula>LEFT(H37,LEN("Not Functioning"))="Not Functioning"</formula>
    </cfRule>
    <cfRule type="containsText" dxfId="1200" priority="1263" operator="containsText" text="Functioning">
      <formula>NOT(ISERROR(SEARCH("Functioning",H37)))</formula>
    </cfRule>
  </conditionalFormatting>
  <conditionalFormatting sqref="J37:J40">
    <cfRule type="beginsWith" dxfId="1199" priority="1258" stopIfTrue="1" operator="beginsWith" text="Functioning At Risk">
      <formula>LEFT(J37,LEN("Functioning At Risk"))="Functioning At Risk"</formula>
    </cfRule>
    <cfRule type="beginsWith" dxfId="1198" priority="1259" stopIfTrue="1" operator="beginsWith" text="Not Functioning">
      <formula>LEFT(J37,LEN("Not Functioning"))="Not Functioning"</formula>
    </cfRule>
    <cfRule type="containsText" dxfId="1197" priority="1260" operator="containsText" text="Functioning">
      <formula>NOT(ISERROR(SEARCH("Functioning",J37)))</formula>
    </cfRule>
  </conditionalFormatting>
  <conditionalFormatting sqref="E37">
    <cfRule type="beginsWith" dxfId="1196" priority="1255" stopIfTrue="1" operator="beginsWith" text="Functioning At Risk">
      <formula>LEFT(E37,LEN("Functioning At Risk"))="Functioning At Risk"</formula>
    </cfRule>
    <cfRule type="beginsWith" dxfId="1195" priority="1256" stopIfTrue="1" operator="beginsWith" text="Not Functioning">
      <formula>LEFT(E37,LEN("Not Functioning"))="Not Functioning"</formula>
    </cfRule>
    <cfRule type="containsText" dxfId="1194" priority="1257" operator="containsText" text="Functioning">
      <formula>NOT(ISERROR(SEARCH("Functioning",E37)))</formula>
    </cfRule>
  </conditionalFormatting>
  <conditionalFormatting sqref="G38">
    <cfRule type="beginsWith" dxfId="1193" priority="1252" stopIfTrue="1" operator="beginsWith" text="Functioning At Risk">
      <formula>LEFT(G38,LEN("Functioning At Risk"))="Functioning At Risk"</formula>
    </cfRule>
    <cfRule type="beginsWith" dxfId="1192" priority="1253" stopIfTrue="1" operator="beginsWith" text="Not Functioning">
      <formula>LEFT(G38,LEN("Not Functioning"))="Not Functioning"</formula>
    </cfRule>
    <cfRule type="containsText" dxfId="1191" priority="1254" operator="containsText" text="Functioning">
      <formula>NOT(ISERROR(SEARCH("Functioning",G38)))</formula>
    </cfRule>
  </conditionalFormatting>
  <conditionalFormatting sqref="G40">
    <cfRule type="beginsWith" dxfId="1190" priority="1249" stopIfTrue="1" operator="beginsWith" text="Functioning At Risk">
      <formula>LEFT(G40,LEN("Functioning At Risk"))="Functioning At Risk"</formula>
    </cfRule>
    <cfRule type="beginsWith" dxfId="1189" priority="1250" stopIfTrue="1" operator="beginsWith" text="Not Functioning">
      <formula>LEFT(G40,LEN("Not Functioning"))="Not Functioning"</formula>
    </cfRule>
    <cfRule type="containsText" dxfId="1188" priority="1251" operator="containsText" text="Functioning">
      <formula>NOT(ISERROR(SEARCH("Functioning",G40)))</formula>
    </cfRule>
  </conditionalFormatting>
  <conditionalFormatting sqref="G40">
    <cfRule type="beginsWith" dxfId="1187" priority="1246" stopIfTrue="1" operator="beginsWith" text="Functioning At Risk">
      <formula>LEFT(G40,LEN("Functioning At Risk"))="Functioning At Risk"</formula>
    </cfRule>
    <cfRule type="beginsWith" dxfId="1186" priority="1247" stopIfTrue="1" operator="beginsWith" text="Not Functioning">
      <formula>LEFT(G40,LEN("Not Functioning"))="Not Functioning"</formula>
    </cfRule>
    <cfRule type="containsText" dxfId="1185" priority="1248" operator="containsText" text="Functioning">
      <formula>NOT(ISERROR(SEARCH("Functioning",G40)))</formula>
    </cfRule>
  </conditionalFormatting>
  <conditionalFormatting sqref="A72:D74 A75:C75">
    <cfRule type="beginsWith" dxfId="1184" priority="1243" stopIfTrue="1" operator="beginsWith" text="Functioning At Risk">
      <formula>LEFT(A72,LEN("Functioning At Risk"))="Functioning At Risk"</formula>
    </cfRule>
    <cfRule type="beginsWith" dxfId="1183" priority="1244" stopIfTrue="1" operator="beginsWith" text="Not Functioning">
      <formula>LEFT(A72,LEN("Not Functioning"))="Not Functioning"</formula>
    </cfRule>
    <cfRule type="containsText" dxfId="1182" priority="1245" operator="containsText" text="Functioning">
      <formula>NOT(ISERROR(SEARCH("Functioning",A72)))</formula>
    </cfRule>
  </conditionalFormatting>
  <conditionalFormatting sqref="H72:H75">
    <cfRule type="beginsWith" dxfId="1181" priority="1237" stopIfTrue="1" operator="beginsWith" text="Functioning At Risk">
      <formula>LEFT(H72,LEN("Functioning At Risk"))="Functioning At Risk"</formula>
    </cfRule>
    <cfRule type="beginsWith" dxfId="1180" priority="1238" stopIfTrue="1" operator="beginsWith" text="Not Functioning">
      <formula>LEFT(H72,LEN("Not Functioning"))="Not Functioning"</formula>
    </cfRule>
    <cfRule type="containsText" dxfId="1179" priority="1239" operator="containsText" text="Functioning">
      <formula>NOT(ISERROR(SEARCH("Functioning",H72)))</formula>
    </cfRule>
  </conditionalFormatting>
  <conditionalFormatting sqref="J72:J75">
    <cfRule type="beginsWith" dxfId="1178" priority="1234" stopIfTrue="1" operator="beginsWith" text="Functioning At Risk">
      <formula>LEFT(J72,LEN("Functioning At Risk"))="Functioning At Risk"</formula>
    </cfRule>
    <cfRule type="beginsWith" dxfId="1177" priority="1235" stopIfTrue="1" operator="beginsWith" text="Not Functioning">
      <formula>LEFT(J72,LEN("Not Functioning"))="Not Functioning"</formula>
    </cfRule>
    <cfRule type="containsText" dxfId="1176" priority="1236" operator="containsText" text="Functioning">
      <formula>NOT(ISERROR(SEARCH("Functioning",J72)))</formula>
    </cfRule>
  </conditionalFormatting>
  <conditionalFormatting sqref="E212">
    <cfRule type="beginsWith" dxfId="1175" priority="1135" stopIfTrue="1" operator="beginsWith" text="Functioning At Risk">
      <formula>LEFT(E212,LEN("Functioning At Risk"))="Functioning At Risk"</formula>
    </cfRule>
    <cfRule type="beginsWith" dxfId="1174" priority="1136" stopIfTrue="1" operator="beginsWith" text="Not Functioning">
      <formula>LEFT(E212,LEN("Not Functioning"))="Not Functioning"</formula>
    </cfRule>
    <cfRule type="containsText" dxfId="1173" priority="1137" operator="containsText" text="Functioning">
      <formula>NOT(ISERROR(SEARCH("Functioning",E212)))</formula>
    </cfRule>
  </conditionalFormatting>
  <conditionalFormatting sqref="E72">
    <cfRule type="beginsWith" dxfId="1172" priority="1231" stopIfTrue="1" operator="beginsWith" text="Functioning At Risk">
      <formula>LEFT(E72,LEN("Functioning At Risk"))="Functioning At Risk"</formula>
    </cfRule>
    <cfRule type="beginsWith" dxfId="1171" priority="1232" stopIfTrue="1" operator="beginsWith" text="Not Functioning">
      <formula>LEFT(E72,LEN("Not Functioning"))="Not Functioning"</formula>
    </cfRule>
    <cfRule type="containsText" dxfId="1170" priority="1233" operator="containsText" text="Functioning">
      <formula>NOT(ISERROR(SEARCH("Functioning",E72)))</formula>
    </cfRule>
  </conditionalFormatting>
  <conditionalFormatting sqref="G73">
    <cfRule type="beginsWith" dxfId="1169" priority="1228" stopIfTrue="1" operator="beginsWith" text="Functioning At Risk">
      <formula>LEFT(G73,LEN("Functioning At Risk"))="Functioning At Risk"</formula>
    </cfRule>
    <cfRule type="beginsWith" dxfId="1168" priority="1229" stopIfTrue="1" operator="beginsWith" text="Not Functioning">
      <formula>LEFT(G73,LEN("Not Functioning"))="Not Functioning"</formula>
    </cfRule>
    <cfRule type="containsText" dxfId="1167" priority="1230" operator="containsText" text="Functioning">
      <formula>NOT(ISERROR(SEARCH("Functioning",G73)))</formula>
    </cfRule>
  </conditionalFormatting>
  <conditionalFormatting sqref="G75">
    <cfRule type="beginsWith" dxfId="1166" priority="1225" stopIfTrue="1" operator="beginsWith" text="Functioning At Risk">
      <formula>LEFT(G75,LEN("Functioning At Risk"))="Functioning At Risk"</formula>
    </cfRule>
    <cfRule type="beginsWith" dxfId="1165" priority="1226" stopIfTrue="1" operator="beginsWith" text="Not Functioning">
      <formula>LEFT(G75,LEN("Not Functioning"))="Not Functioning"</formula>
    </cfRule>
    <cfRule type="containsText" dxfId="1164" priority="1227" operator="containsText" text="Functioning">
      <formula>NOT(ISERROR(SEARCH("Functioning",G75)))</formula>
    </cfRule>
  </conditionalFormatting>
  <conditionalFormatting sqref="G75">
    <cfRule type="beginsWith" dxfId="1163" priority="1222" stopIfTrue="1" operator="beginsWith" text="Functioning At Risk">
      <formula>LEFT(G75,LEN("Functioning At Risk"))="Functioning At Risk"</formula>
    </cfRule>
    <cfRule type="beginsWith" dxfId="1162" priority="1223" stopIfTrue="1" operator="beginsWith" text="Not Functioning">
      <formula>LEFT(G75,LEN("Not Functioning"))="Not Functioning"</formula>
    </cfRule>
    <cfRule type="containsText" dxfId="1161" priority="1224" operator="containsText" text="Functioning">
      <formula>NOT(ISERROR(SEARCH("Functioning",G75)))</formula>
    </cfRule>
  </conditionalFormatting>
  <conditionalFormatting sqref="A107:D109 A110:C110">
    <cfRule type="beginsWith" dxfId="1160" priority="1219" stopIfTrue="1" operator="beginsWith" text="Functioning At Risk">
      <formula>LEFT(A107,LEN("Functioning At Risk"))="Functioning At Risk"</formula>
    </cfRule>
    <cfRule type="beginsWith" dxfId="1159" priority="1220" stopIfTrue="1" operator="beginsWith" text="Not Functioning">
      <formula>LEFT(A107,LEN("Not Functioning"))="Not Functioning"</formula>
    </cfRule>
    <cfRule type="containsText" dxfId="1158" priority="1221" operator="containsText" text="Functioning">
      <formula>NOT(ISERROR(SEARCH("Functioning",A107)))</formula>
    </cfRule>
  </conditionalFormatting>
  <conditionalFormatting sqref="H107:H110">
    <cfRule type="beginsWith" dxfId="1157" priority="1213" stopIfTrue="1" operator="beginsWith" text="Functioning At Risk">
      <formula>LEFT(H107,LEN("Functioning At Risk"))="Functioning At Risk"</formula>
    </cfRule>
    <cfRule type="beginsWith" dxfId="1156" priority="1214" stopIfTrue="1" operator="beginsWith" text="Not Functioning">
      <formula>LEFT(H107,LEN("Not Functioning"))="Not Functioning"</formula>
    </cfRule>
    <cfRule type="containsText" dxfId="1155" priority="1215" operator="containsText" text="Functioning">
      <formula>NOT(ISERROR(SEARCH("Functioning",H107)))</formula>
    </cfRule>
  </conditionalFormatting>
  <conditionalFormatting sqref="J107:J110">
    <cfRule type="beginsWith" dxfId="1154" priority="1210" stopIfTrue="1" operator="beginsWith" text="Functioning At Risk">
      <formula>LEFT(J107,LEN("Functioning At Risk"))="Functioning At Risk"</formula>
    </cfRule>
    <cfRule type="beginsWith" dxfId="1153" priority="1211" stopIfTrue="1" operator="beginsWith" text="Not Functioning">
      <formula>LEFT(J107,LEN("Not Functioning"))="Not Functioning"</formula>
    </cfRule>
    <cfRule type="containsText" dxfId="1152" priority="1212" operator="containsText" text="Functioning">
      <formula>NOT(ISERROR(SEARCH("Functioning",J107)))</formula>
    </cfRule>
  </conditionalFormatting>
  <conditionalFormatting sqref="H247:H250">
    <cfRule type="beginsWith" dxfId="1151" priority="1117" stopIfTrue="1" operator="beginsWith" text="Functioning At Risk">
      <formula>LEFT(H247,LEN("Functioning At Risk"))="Functioning At Risk"</formula>
    </cfRule>
    <cfRule type="beginsWith" dxfId="1150" priority="1118" stopIfTrue="1" operator="beginsWith" text="Not Functioning">
      <formula>LEFT(H247,LEN("Not Functioning"))="Not Functioning"</formula>
    </cfRule>
    <cfRule type="containsText" dxfId="1149" priority="1119" operator="containsText" text="Functioning">
      <formula>NOT(ISERROR(SEARCH("Functioning",H247)))</formula>
    </cfRule>
  </conditionalFormatting>
  <conditionalFormatting sqref="E107">
    <cfRule type="beginsWith" dxfId="1148" priority="1207" stopIfTrue="1" operator="beginsWith" text="Functioning At Risk">
      <formula>LEFT(E107,LEN("Functioning At Risk"))="Functioning At Risk"</formula>
    </cfRule>
    <cfRule type="beginsWith" dxfId="1147" priority="1208" stopIfTrue="1" operator="beginsWith" text="Not Functioning">
      <formula>LEFT(E107,LEN("Not Functioning"))="Not Functioning"</formula>
    </cfRule>
    <cfRule type="containsText" dxfId="1146" priority="1209" operator="containsText" text="Functioning">
      <formula>NOT(ISERROR(SEARCH("Functioning",E107)))</formula>
    </cfRule>
  </conditionalFormatting>
  <conditionalFormatting sqref="G108">
    <cfRule type="beginsWith" dxfId="1145" priority="1204" stopIfTrue="1" operator="beginsWith" text="Functioning At Risk">
      <formula>LEFT(G108,LEN("Functioning At Risk"))="Functioning At Risk"</formula>
    </cfRule>
    <cfRule type="beginsWith" dxfId="1144" priority="1205" stopIfTrue="1" operator="beginsWith" text="Not Functioning">
      <formula>LEFT(G108,LEN("Not Functioning"))="Not Functioning"</formula>
    </cfRule>
    <cfRule type="containsText" dxfId="1143" priority="1206" operator="containsText" text="Functioning">
      <formula>NOT(ISERROR(SEARCH("Functioning",G108)))</formula>
    </cfRule>
  </conditionalFormatting>
  <conditionalFormatting sqref="G110">
    <cfRule type="beginsWith" dxfId="1142" priority="1201" stopIfTrue="1" operator="beginsWith" text="Functioning At Risk">
      <formula>LEFT(G110,LEN("Functioning At Risk"))="Functioning At Risk"</formula>
    </cfRule>
    <cfRule type="beginsWith" dxfId="1141" priority="1202" stopIfTrue="1" operator="beginsWith" text="Not Functioning">
      <formula>LEFT(G110,LEN("Not Functioning"))="Not Functioning"</formula>
    </cfRule>
    <cfRule type="containsText" dxfId="1140" priority="1203" operator="containsText" text="Functioning">
      <formula>NOT(ISERROR(SEARCH("Functioning",G110)))</formula>
    </cfRule>
  </conditionalFormatting>
  <conditionalFormatting sqref="G110">
    <cfRule type="beginsWith" dxfId="1139" priority="1198" stopIfTrue="1" operator="beginsWith" text="Functioning At Risk">
      <formula>LEFT(G110,LEN("Functioning At Risk"))="Functioning At Risk"</formula>
    </cfRule>
    <cfRule type="beginsWith" dxfId="1138" priority="1199" stopIfTrue="1" operator="beginsWith" text="Not Functioning">
      <formula>LEFT(G110,LEN("Not Functioning"))="Not Functioning"</formula>
    </cfRule>
    <cfRule type="containsText" dxfId="1137" priority="1200" operator="containsText" text="Functioning">
      <formula>NOT(ISERROR(SEARCH("Functioning",G110)))</formula>
    </cfRule>
  </conditionalFormatting>
  <conditionalFormatting sqref="A142:D144 A145:C145">
    <cfRule type="beginsWith" dxfId="1136" priority="1195" stopIfTrue="1" operator="beginsWith" text="Functioning At Risk">
      <formula>LEFT(A142,LEN("Functioning At Risk"))="Functioning At Risk"</formula>
    </cfRule>
    <cfRule type="beginsWith" dxfId="1135" priority="1196" stopIfTrue="1" operator="beginsWith" text="Not Functioning">
      <formula>LEFT(A142,LEN("Not Functioning"))="Not Functioning"</formula>
    </cfRule>
    <cfRule type="containsText" dxfId="1134" priority="1197" operator="containsText" text="Functioning">
      <formula>NOT(ISERROR(SEARCH("Functioning",A142)))</formula>
    </cfRule>
  </conditionalFormatting>
  <conditionalFormatting sqref="H142:H145">
    <cfRule type="beginsWith" dxfId="1133" priority="1189" stopIfTrue="1" operator="beginsWith" text="Functioning At Risk">
      <formula>LEFT(H142,LEN("Functioning At Risk"))="Functioning At Risk"</formula>
    </cfRule>
    <cfRule type="beginsWith" dxfId="1132" priority="1190" stopIfTrue="1" operator="beginsWith" text="Not Functioning">
      <formula>LEFT(H142,LEN("Not Functioning"))="Not Functioning"</formula>
    </cfRule>
    <cfRule type="containsText" dxfId="1131" priority="1191" operator="containsText" text="Functioning">
      <formula>NOT(ISERROR(SEARCH("Functioning",H142)))</formula>
    </cfRule>
  </conditionalFormatting>
  <conditionalFormatting sqref="J142:J145">
    <cfRule type="beginsWith" dxfId="1130" priority="1186" stopIfTrue="1" operator="beginsWith" text="Functioning At Risk">
      <formula>LEFT(J142,LEN("Functioning At Risk"))="Functioning At Risk"</formula>
    </cfRule>
    <cfRule type="beginsWith" dxfId="1129" priority="1187" stopIfTrue="1" operator="beginsWith" text="Not Functioning">
      <formula>LEFT(J142,LEN("Not Functioning"))="Not Functioning"</formula>
    </cfRule>
    <cfRule type="containsText" dxfId="1128" priority="1188" operator="containsText" text="Functioning">
      <formula>NOT(ISERROR(SEARCH("Functioning",J142)))</formula>
    </cfRule>
  </conditionalFormatting>
  <conditionalFormatting sqref="A282:D284 A285:C285">
    <cfRule type="beginsWith" dxfId="1127" priority="1099" stopIfTrue="1" operator="beginsWith" text="Functioning At Risk">
      <formula>LEFT(A282,LEN("Functioning At Risk"))="Functioning At Risk"</formula>
    </cfRule>
    <cfRule type="beginsWith" dxfId="1126" priority="1100" stopIfTrue="1" operator="beginsWith" text="Not Functioning">
      <formula>LEFT(A282,LEN("Not Functioning"))="Not Functioning"</formula>
    </cfRule>
    <cfRule type="containsText" dxfId="1125" priority="1101" operator="containsText" text="Functioning">
      <formula>NOT(ISERROR(SEARCH("Functioning",A282)))</formula>
    </cfRule>
  </conditionalFormatting>
  <conditionalFormatting sqref="E142">
    <cfRule type="beginsWith" dxfId="1124" priority="1183" stopIfTrue="1" operator="beginsWith" text="Functioning At Risk">
      <formula>LEFT(E142,LEN("Functioning At Risk"))="Functioning At Risk"</formula>
    </cfRule>
    <cfRule type="beginsWith" dxfId="1123" priority="1184" stopIfTrue="1" operator="beginsWith" text="Not Functioning">
      <formula>LEFT(E142,LEN("Not Functioning"))="Not Functioning"</formula>
    </cfRule>
    <cfRule type="containsText" dxfId="1122" priority="1185" operator="containsText" text="Functioning">
      <formula>NOT(ISERROR(SEARCH("Functioning",E142)))</formula>
    </cfRule>
  </conditionalFormatting>
  <conditionalFormatting sqref="G143">
    <cfRule type="beginsWith" dxfId="1121" priority="1180" stopIfTrue="1" operator="beginsWith" text="Functioning At Risk">
      <formula>LEFT(G143,LEN("Functioning At Risk"))="Functioning At Risk"</formula>
    </cfRule>
    <cfRule type="beginsWith" dxfId="1120" priority="1181" stopIfTrue="1" operator="beginsWith" text="Not Functioning">
      <formula>LEFT(G143,LEN("Not Functioning"))="Not Functioning"</formula>
    </cfRule>
    <cfRule type="containsText" dxfId="1119" priority="1182" operator="containsText" text="Functioning">
      <formula>NOT(ISERROR(SEARCH("Functioning",G143)))</formula>
    </cfRule>
  </conditionalFormatting>
  <conditionalFormatting sqref="G145">
    <cfRule type="beginsWith" dxfId="1118" priority="1177" stopIfTrue="1" operator="beginsWith" text="Functioning At Risk">
      <formula>LEFT(G145,LEN("Functioning At Risk"))="Functioning At Risk"</formula>
    </cfRule>
    <cfRule type="beginsWith" dxfId="1117" priority="1178" stopIfTrue="1" operator="beginsWith" text="Not Functioning">
      <formula>LEFT(G145,LEN("Not Functioning"))="Not Functioning"</formula>
    </cfRule>
    <cfRule type="containsText" dxfId="1116" priority="1179" operator="containsText" text="Functioning">
      <formula>NOT(ISERROR(SEARCH("Functioning",G145)))</formula>
    </cfRule>
  </conditionalFormatting>
  <conditionalFormatting sqref="G145">
    <cfRule type="beginsWith" dxfId="1115" priority="1174" stopIfTrue="1" operator="beginsWith" text="Functioning At Risk">
      <formula>LEFT(G145,LEN("Functioning At Risk"))="Functioning At Risk"</formula>
    </cfRule>
    <cfRule type="beginsWith" dxfId="1114" priority="1175" stopIfTrue="1" operator="beginsWith" text="Not Functioning">
      <formula>LEFT(G145,LEN("Not Functioning"))="Not Functioning"</formula>
    </cfRule>
    <cfRule type="containsText" dxfId="1113" priority="1176" operator="containsText" text="Functioning">
      <formula>NOT(ISERROR(SEARCH("Functioning",G145)))</formula>
    </cfRule>
  </conditionalFormatting>
  <conditionalFormatting sqref="A177:D179 A180:C180">
    <cfRule type="beginsWith" dxfId="1112" priority="1171" stopIfTrue="1" operator="beginsWith" text="Functioning At Risk">
      <formula>LEFT(A177,LEN("Functioning At Risk"))="Functioning At Risk"</formula>
    </cfRule>
    <cfRule type="beginsWith" dxfId="1111" priority="1172" stopIfTrue="1" operator="beginsWith" text="Not Functioning">
      <formula>LEFT(A177,LEN("Not Functioning"))="Not Functioning"</formula>
    </cfRule>
    <cfRule type="containsText" dxfId="1110" priority="1173" operator="containsText" text="Functioning">
      <formula>NOT(ISERROR(SEARCH("Functioning",A177)))</formula>
    </cfRule>
  </conditionalFormatting>
  <conditionalFormatting sqref="H177:H180">
    <cfRule type="beginsWith" dxfId="1109" priority="1165" stopIfTrue="1" operator="beginsWith" text="Functioning At Risk">
      <formula>LEFT(H177,LEN("Functioning At Risk"))="Functioning At Risk"</formula>
    </cfRule>
    <cfRule type="beginsWith" dxfId="1108" priority="1166" stopIfTrue="1" operator="beginsWith" text="Not Functioning">
      <formula>LEFT(H177,LEN("Not Functioning"))="Not Functioning"</formula>
    </cfRule>
    <cfRule type="containsText" dxfId="1107" priority="1167" operator="containsText" text="Functioning">
      <formula>NOT(ISERROR(SEARCH("Functioning",H177)))</formula>
    </cfRule>
  </conditionalFormatting>
  <conditionalFormatting sqref="J177:J180">
    <cfRule type="beginsWith" dxfId="1106" priority="1162" stopIfTrue="1" operator="beginsWith" text="Functioning At Risk">
      <formula>LEFT(J177,LEN("Functioning At Risk"))="Functioning At Risk"</formula>
    </cfRule>
    <cfRule type="beginsWith" dxfId="1105" priority="1163" stopIfTrue="1" operator="beginsWith" text="Not Functioning">
      <formula>LEFT(J177,LEN("Not Functioning"))="Not Functioning"</formula>
    </cfRule>
    <cfRule type="containsText" dxfId="1104" priority="1164" operator="containsText" text="Functioning">
      <formula>NOT(ISERROR(SEARCH("Functioning",J177)))</formula>
    </cfRule>
  </conditionalFormatting>
  <conditionalFormatting sqref="G285">
    <cfRule type="beginsWith" dxfId="1103" priority="1081" stopIfTrue="1" operator="beginsWith" text="Functioning At Risk">
      <formula>LEFT(G285,LEN("Functioning At Risk"))="Functioning At Risk"</formula>
    </cfRule>
    <cfRule type="beginsWith" dxfId="1102" priority="1082" stopIfTrue="1" operator="beginsWith" text="Not Functioning">
      <formula>LEFT(G285,LEN("Not Functioning"))="Not Functioning"</formula>
    </cfRule>
    <cfRule type="containsText" dxfId="1101" priority="1083" operator="containsText" text="Functioning">
      <formula>NOT(ISERROR(SEARCH("Functioning",G285)))</formula>
    </cfRule>
  </conditionalFormatting>
  <conditionalFormatting sqref="E177">
    <cfRule type="beginsWith" dxfId="1100" priority="1159" stopIfTrue="1" operator="beginsWith" text="Functioning At Risk">
      <formula>LEFT(E177,LEN("Functioning At Risk"))="Functioning At Risk"</formula>
    </cfRule>
    <cfRule type="beginsWith" dxfId="1099" priority="1160" stopIfTrue="1" operator="beginsWith" text="Not Functioning">
      <formula>LEFT(E177,LEN("Not Functioning"))="Not Functioning"</formula>
    </cfRule>
    <cfRule type="containsText" dxfId="1098" priority="1161" operator="containsText" text="Functioning">
      <formula>NOT(ISERROR(SEARCH("Functioning",E177)))</formula>
    </cfRule>
  </conditionalFormatting>
  <conditionalFormatting sqref="G178">
    <cfRule type="beginsWith" dxfId="1097" priority="1156" stopIfTrue="1" operator="beginsWith" text="Functioning At Risk">
      <formula>LEFT(G178,LEN("Functioning At Risk"))="Functioning At Risk"</formula>
    </cfRule>
    <cfRule type="beginsWith" dxfId="1096" priority="1157" stopIfTrue="1" operator="beginsWith" text="Not Functioning">
      <formula>LEFT(G178,LEN("Not Functioning"))="Not Functioning"</formula>
    </cfRule>
    <cfRule type="containsText" dxfId="1095" priority="1158" operator="containsText" text="Functioning">
      <formula>NOT(ISERROR(SEARCH("Functioning",G178)))</formula>
    </cfRule>
  </conditionalFormatting>
  <conditionalFormatting sqref="G180">
    <cfRule type="beginsWith" dxfId="1094" priority="1153" stopIfTrue="1" operator="beginsWith" text="Functioning At Risk">
      <formula>LEFT(G180,LEN("Functioning At Risk"))="Functioning At Risk"</formula>
    </cfRule>
    <cfRule type="beginsWith" dxfId="1093" priority="1154" stopIfTrue="1" operator="beginsWith" text="Not Functioning">
      <formula>LEFT(G180,LEN("Not Functioning"))="Not Functioning"</formula>
    </cfRule>
    <cfRule type="containsText" dxfId="1092" priority="1155" operator="containsText" text="Functioning">
      <formula>NOT(ISERROR(SEARCH("Functioning",G180)))</formula>
    </cfRule>
  </conditionalFormatting>
  <conditionalFormatting sqref="G180">
    <cfRule type="beginsWith" dxfId="1091" priority="1150" stopIfTrue="1" operator="beginsWith" text="Functioning At Risk">
      <formula>LEFT(G180,LEN("Functioning At Risk"))="Functioning At Risk"</formula>
    </cfRule>
    <cfRule type="beginsWith" dxfId="1090" priority="1151" stopIfTrue="1" operator="beginsWith" text="Not Functioning">
      <formula>LEFT(G180,LEN("Not Functioning"))="Not Functioning"</formula>
    </cfRule>
    <cfRule type="containsText" dxfId="1089" priority="1152" operator="containsText" text="Functioning">
      <formula>NOT(ISERROR(SEARCH("Functioning",G180)))</formula>
    </cfRule>
  </conditionalFormatting>
  <conditionalFormatting sqref="A212:D214 A215:C215">
    <cfRule type="beginsWith" dxfId="1088" priority="1147" stopIfTrue="1" operator="beginsWith" text="Functioning At Risk">
      <formula>LEFT(A212,LEN("Functioning At Risk"))="Functioning At Risk"</formula>
    </cfRule>
    <cfRule type="beginsWith" dxfId="1087" priority="1148" stopIfTrue="1" operator="beginsWith" text="Not Functioning">
      <formula>LEFT(A212,LEN("Not Functioning"))="Not Functioning"</formula>
    </cfRule>
    <cfRule type="containsText" dxfId="1086" priority="1149" operator="containsText" text="Functioning">
      <formula>NOT(ISERROR(SEARCH("Functioning",A212)))</formula>
    </cfRule>
  </conditionalFormatting>
  <conditionalFormatting sqref="H212:H215">
    <cfRule type="beginsWith" dxfId="1085" priority="1141" stopIfTrue="1" operator="beginsWith" text="Functioning At Risk">
      <formula>LEFT(H212,LEN("Functioning At Risk"))="Functioning At Risk"</formula>
    </cfRule>
    <cfRule type="beginsWith" dxfId="1084" priority="1142" stopIfTrue="1" operator="beginsWith" text="Not Functioning">
      <formula>LEFT(H212,LEN("Not Functioning"))="Not Functioning"</formula>
    </cfRule>
    <cfRule type="containsText" dxfId="1083" priority="1143" operator="containsText" text="Functioning">
      <formula>NOT(ISERROR(SEARCH("Functioning",H212)))</formula>
    </cfRule>
  </conditionalFormatting>
  <conditionalFormatting sqref="J212:J215">
    <cfRule type="beginsWith" dxfId="1082" priority="1138" stopIfTrue="1" operator="beginsWith" text="Functioning At Risk">
      <formula>LEFT(J212,LEN("Functioning At Risk"))="Functioning At Risk"</formula>
    </cfRule>
    <cfRule type="beginsWith" dxfId="1081" priority="1139" stopIfTrue="1" operator="beginsWith" text="Not Functioning">
      <formula>LEFT(J212,LEN("Not Functioning"))="Not Functioning"</formula>
    </cfRule>
    <cfRule type="containsText" dxfId="1080" priority="1140" operator="containsText" text="Functioning">
      <formula>NOT(ISERROR(SEARCH("Functioning",J212)))</formula>
    </cfRule>
  </conditionalFormatting>
  <conditionalFormatting sqref="G318">
    <cfRule type="beginsWith" dxfId="1079" priority="1060" stopIfTrue="1" operator="beginsWith" text="Functioning At Risk">
      <formula>LEFT(G318,LEN("Functioning At Risk"))="Functioning At Risk"</formula>
    </cfRule>
    <cfRule type="beginsWith" dxfId="1078" priority="1061" stopIfTrue="1" operator="beginsWith" text="Not Functioning">
      <formula>LEFT(G318,LEN("Not Functioning"))="Not Functioning"</formula>
    </cfRule>
    <cfRule type="containsText" dxfId="1077" priority="1062" operator="containsText" text="Functioning">
      <formula>NOT(ISERROR(SEARCH("Functioning",G318)))</formula>
    </cfRule>
  </conditionalFormatting>
  <conditionalFormatting sqref="G213">
    <cfRule type="beginsWith" dxfId="1076" priority="1132" stopIfTrue="1" operator="beginsWith" text="Functioning At Risk">
      <formula>LEFT(G213,LEN("Functioning At Risk"))="Functioning At Risk"</formula>
    </cfRule>
    <cfRule type="beginsWith" dxfId="1075" priority="1133" stopIfTrue="1" operator="beginsWith" text="Not Functioning">
      <formula>LEFT(G213,LEN("Not Functioning"))="Not Functioning"</formula>
    </cfRule>
    <cfRule type="containsText" dxfId="1074" priority="1134" operator="containsText" text="Functioning">
      <formula>NOT(ISERROR(SEARCH("Functioning",G213)))</formula>
    </cfRule>
  </conditionalFormatting>
  <conditionalFormatting sqref="G215">
    <cfRule type="beginsWith" dxfId="1073" priority="1129" stopIfTrue="1" operator="beginsWith" text="Functioning At Risk">
      <formula>LEFT(G215,LEN("Functioning At Risk"))="Functioning At Risk"</formula>
    </cfRule>
    <cfRule type="beginsWith" dxfId="1072" priority="1130" stopIfTrue="1" operator="beginsWith" text="Not Functioning">
      <formula>LEFT(G215,LEN("Not Functioning"))="Not Functioning"</formula>
    </cfRule>
    <cfRule type="containsText" dxfId="1071" priority="1131" operator="containsText" text="Functioning">
      <formula>NOT(ISERROR(SEARCH("Functioning",G215)))</formula>
    </cfRule>
  </conditionalFormatting>
  <conditionalFormatting sqref="G215">
    <cfRule type="beginsWith" dxfId="1070" priority="1126" stopIfTrue="1" operator="beginsWith" text="Functioning At Risk">
      <formula>LEFT(G215,LEN("Functioning At Risk"))="Functioning At Risk"</formula>
    </cfRule>
    <cfRule type="beginsWith" dxfId="1069" priority="1127" stopIfTrue="1" operator="beginsWith" text="Not Functioning">
      <formula>LEFT(G215,LEN("Not Functioning"))="Not Functioning"</formula>
    </cfRule>
    <cfRule type="containsText" dxfId="1068" priority="1128" operator="containsText" text="Functioning">
      <formula>NOT(ISERROR(SEARCH("Functioning",G215)))</formula>
    </cfRule>
  </conditionalFormatting>
  <conditionalFormatting sqref="A247:D249 A250:C250">
    <cfRule type="beginsWith" dxfId="1067" priority="1123" stopIfTrue="1" operator="beginsWith" text="Functioning At Risk">
      <formula>LEFT(A247,LEN("Functioning At Risk"))="Functioning At Risk"</formula>
    </cfRule>
    <cfRule type="beginsWith" dxfId="1066" priority="1124" stopIfTrue="1" operator="beginsWith" text="Not Functioning">
      <formula>LEFT(A247,LEN("Not Functioning"))="Not Functioning"</formula>
    </cfRule>
    <cfRule type="containsText" dxfId="1065" priority="1125" operator="containsText" text="Functioning">
      <formula>NOT(ISERROR(SEARCH("Functioning",A247)))</formula>
    </cfRule>
  </conditionalFormatting>
  <conditionalFormatting sqref="J247:J250">
    <cfRule type="beginsWith" dxfId="1064" priority="1114" stopIfTrue="1" operator="beginsWith" text="Functioning At Risk">
      <formula>LEFT(J247,LEN("Functioning At Risk"))="Functioning At Risk"</formula>
    </cfRule>
    <cfRule type="beginsWith" dxfId="1063" priority="1115" stopIfTrue="1" operator="beginsWith" text="Not Functioning">
      <formula>LEFT(J247,LEN("Not Functioning"))="Not Functioning"</formula>
    </cfRule>
    <cfRule type="containsText" dxfId="1062" priority="1116" operator="containsText" text="Functioning">
      <formula>NOT(ISERROR(SEARCH("Functioning",J247)))</formula>
    </cfRule>
  </conditionalFormatting>
  <conditionalFormatting sqref="I45:I47">
    <cfRule type="beginsWith" dxfId="1061" priority="1045" stopIfTrue="1" operator="beginsWith" text="Functioning At Risk">
      <formula>LEFT(I45,LEN("Functioning At Risk"))="Functioning At Risk"</formula>
    </cfRule>
    <cfRule type="beginsWith" dxfId="1060" priority="1046" stopIfTrue="1" operator="beginsWith" text="Not Functioning">
      <formula>LEFT(I45,LEN("Not Functioning"))="Not Functioning"</formula>
    </cfRule>
    <cfRule type="containsText" dxfId="1059" priority="1047" operator="containsText" text="Functioning">
      <formula>NOT(ISERROR(SEARCH("Functioning",I45)))</formula>
    </cfRule>
  </conditionalFormatting>
  <conditionalFormatting sqref="E247">
    <cfRule type="beginsWith" dxfId="1058" priority="1111" stopIfTrue="1" operator="beginsWith" text="Functioning At Risk">
      <formula>LEFT(E247,LEN("Functioning At Risk"))="Functioning At Risk"</formula>
    </cfRule>
    <cfRule type="beginsWith" dxfId="1057" priority="1112" stopIfTrue="1" operator="beginsWith" text="Not Functioning">
      <formula>LEFT(E247,LEN("Not Functioning"))="Not Functioning"</formula>
    </cfRule>
    <cfRule type="containsText" dxfId="1056" priority="1113" operator="containsText" text="Functioning">
      <formula>NOT(ISERROR(SEARCH("Functioning",E247)))</formula>
    </cfRule>
  </conditionalFormatting>
  <conditionalFormatting sqref="G248">
    <cfRule type="beginsWith" dxfId="1055" priority="1108" stopIfTrue="1" operator="beginsWith" text="Functioning At Risk">
      <formula>LEFT(G248,LEN("Functioning At Risk"))="Functioning At Risk"</formula>
    </cfRule>
    <cfRule type="beginsWith" dxfId="1054" priority="1109" stopIfTrue="1" operator="beginsWith" text="Not Functioning">
      <formula>LEFT(G248,LEN("Not Functioning"))="Not Functioning"</formula>
    </cfRule>
    <cfRule type="containsText" dxfId="1053" priority="1110" operator="containsText" text="Functioning">
      <formula>NOT(ISERROR(SEARCH("Functioning",G248)))</formula>
    </cfRule>
  </conditionalFormatting>
  <conditionalFormatting sqref="G250">
    <cfRule type="beginsWith" dxfId="1052" priority="1105" stopIfTrue="1" operator="beginsWith" text="Functioning At Risk">
      <formula>LEFT(G250,LEN("Functioning At Risk"))="Functioning At Risk"</formula>
    </cfRule>
    <cfRule type="beginsWith" dxfId="1051" priority="1106" stopIfTrue="1" operator="beginsWith" text="Not Functioning">
      <formula>LEFT(G250,LEN("Not Functioning"))="Not Functioning"</formula>
    </cfRule>
    <cfRule type="containsText" dxfId="1050" priority="1107" operator="containsText" text="Functioning">
      <formula>NOT(ISERROR(SEARCH("Functioning",G250)))</formula>
    </cfRule>
  </conditionalFormatting>
  <conditionalFormatting sqref="G250">
    <cfRule type="beginsWith" dxfId="1049" priority="1102" stopIfTrue="1" operator="beginsWith" text="Functioning At Risk">
      <formula>LEFT(G250,LEN("Functioning At Risk"))="Functioning At Risk"</formula>
    </cfRule>
    <cfRule type="beginsWith" dxfId="1048" priority="1103" stopIfTrue="1" operator="beginsWith" text="Not Functioning">
      <formula>LEFT(G250,LEN("Not Functioning"))="Not Functioning"</formula>
    </cfRule>
    <cfRule type="containsText" dxfId="1047" priority="1104" operator="containsText" text="Functioning">
      <formula>NOT(ISERROR(SEARCH("Functioning",G250)))</formula>
    </cfRule>
  </conditionalFormatting>
  <conditionalFormatting sqref="H282:H285">
    <cfRule type="beginsWith" dxfId="1046" priority="1093" stopIfTrue="1" operator="beginsWith" text="Functioning At Risk">
      <formula>LEFT(H282,LEN("Functioning At Risk"))="Functioning At Risk"</formula>
    </cfRule>
    <cfRule type="beginsWith" dxfId="1045" priority="1094" stopIfTrue="1" operator="beginsWith" text="Not Functioning">
      <formula>LEFT(H282,LEN("Not Functioning"))="Not Functioning"</formula>
    </cfRule>
    <cfRule type="containsText" dxfId="1044" priority="1095" operator="containsText" text="Functioning">
      <formula>NOT(ISERROR(SEARCH("Functioning",H282)))</formula>
    </cfRule>
  </conditionalFormatting>
  <conditionalFormatting sqref="J282:J285">
    <cfRule type="beginsWith" dxfId="1043" priority="1090" stopIfTrue="1" operator="beginsWith" text="Functioning At Risk">
      <formula>LEFT(J282,LEN("Functioning At Risk"))="Functioning At Risk"</formula>
    </cfRule>
    <cfRule type="beginsWith" dxfId="1042" priority="1091" stopIfTrue="1" operator="beginsWith" text="Not Functioning">
      <formula>LEFT(J282,LEN("Not Functioning"))="Not Functioning"</formula>
    </cfRule>
    <cfRule type="containsText" dxfId="1041" priority="1092" operator="containsText" text="Functioning">
      <formula>NOT(ISERROR(SEARCH("Functioning",J282)))</formula>
    </cfRule>
  </conditionalFormatting>
  <conditionalFormatting sqref="E282">
    <cfRule type="beginsWith" dxfId="1040" priority="1087" stopIfTrue="1" operator="beginsWith" text="Functioning At Risk">
      <formula>LEFT(E282,LEN("Functioning At Risk"))="Functioning At Risk"</formula>
    </cfRule>
    <cfRule type="beginsWith" dxfId="1039" priority="1088" stopIfTrue="1" operator="beginsWith" text="Not Functioning">
      <formula>LEFT(E282,LEN("Not Functioning"))="Not Functioning"</formula>
    </cfRule>
    <cfRule type="containsText" dxfId="1038" priority="1089" operator="containsText" text="Functioning">
      <formula>NOT(ISERROR(SEARCH("Functioning",E282)))</formula>
    </cfRule>
  </conditionalFormatting>
  <conditionalFormatting sqref="G283">
    <cfRule type="beginsWith" dxfId="1037" priority="1084" stopIfTrue="1" operator="beginsWith" text="Functioning At Risk">
      <formula>LEFT(G283,LEN("Functioning At Risk"))="Functioning At Risk"</formula>
    </cfRule>
    <cfRule type="beginsWith" dxfId="1036" priority="1085" stopIfTrue="1" operator="beginsWith" text="Not Functioning">
      <formula>LEFT(G283,LEN("Not Functioning"))="Not Functioning"</formula>
    </cfRule>
    <cfRule type="containsText" dxfId="1035" priority="1086" operator="containsText" text="Functioning">
      <formula>NOT(ISERROR(SEARCH("Functioning",G283)))</formula>
    </cfRule>
  </conditionalFormatting>
  <conditionalFormatting sqref="G285">
    <cfRule type="beginsWith" dxfId="1034" priority="1078" stopIfTrue="1" operator="beginsWith" text="Functioning At Risk">
      <formula>LEFT(G285,LEN("Functioning At Risk"))="Functioning At Risk"</formula>
    </cfRule>
    <cfRule type="beginsWith" dxfId="1033" priority="1079" stopIfTrue="1" operator="beginsWith" text="Not Functioning">
      <formula>LEFT(G285,LEN("Not Functioning"))="Not Functioning"</formula>
    </cfRule>
    <cfRule type="containsText" dxfId="1032" priority="1080" operator="containsText" text="Functioning">
      <formula>NOT(ISERROR(SEARCH("Functioning",G285)))</formula>
    </cfRule>
  </conditionalFormatting>
  <conditionalFormatting sqref="A317:D319 A320:C320">
    <cfRule type="beginsWith" dxfId="1031" priority="1075" stopIfTrue="1" operator="beginsWith" text="Functioning At Risk">
      <formula>LEFT(A317,LEN("Functioning At Risk"))="Functioning At Risk"</formula>
    </cfRule>
    <cfRule type="beginsWith" dxfId="1030" priority="1076" stopIfTrue="1" operator="beginsWith" text="Not Functioning">
      <formula>LEFT(A317,LEN("Not Functioning"))="Not Functioning"</formula>
    </cfRule>
    <cfRule type="containsText" dxfId="1029" priority="1077" operator="containsText" text="Functioning">
      <formula>NOT(ISERROR(SEARCH("Functioning",A317)))</formula>
    </cfRule>
  </conditionalFormatting>
  <conditionalFormatting sqref="H317:H320">
    <cfRule type="beginsWith" dxfId="1028" priority="1069" stopIfTrue="1" operator="beginsWith" text="Functioning At Risk">
      <formula>LEFT(H317,LEN("Functioning At Risk"))="Functioning At Risk"</formula>
    </cfRule>
    <cfRule type="beginsWith" dxfId="1027" priority="1070" stopIfTrue="1" operator="beginsWith" text="Not Functioning">
      <formula>LEFT(H317,LEN("Not Functioning"))="Not Functioning"</formula>
    </cfRule>
    <cfRule type="containsText" dxfId="1026" priority="1071" operator="containsText" text="Functioning">
      <formula>NOT(ISERROR(SEARCH("Functioning",H317)))</formula>
    </cfRule>
  </conditionalFormatting>
  <conditionalFormatting sqref="J317:J320">
    <cfRule type="beginsWith" dxfId="1025" priority="1066" stopIfTrue="1" operator="beginsWith" text="Functioning At Risk">
      <formula>LEFT(J317,LEN("Functioning At Risk"))="Functioning At Risk"</formula>
    </cfRule>
    <cfRule type="beginsWith" dxfId="1024" priority="1067" stopIfTrue="1" operator="beginsWith" text="Not Functioning">
      <formula>LEFT(J317,LEN("Not Functioning"))="Not Functioning"</formula>
    </cfRule>
    <cfRule type="containsText" dxfId="1023" priority="1068" operator="containsText" text="Functioning">
      <formula>NOT(ISERROR(SEARCH("Functioning",J317)))</formula>
    </cfRule>
  </conditionalFormatting>
  <conditionalFormatting sqref="E317">
    <cfRule type="beginsWith" dxfId="1022" priority="1063" stopIfTrue="1" operator="beginsWith" text="Functioning At Risk">
      <formula>LEFT(E317,LEN("Functioning At Risk"))="Functioning At Risk"</formula>
    </cfRule>
    <cfRule type="beginsWith" dxfId="1021" priority="1064" stopIfTrue="1" operator="beginsWith" text="Not Functioning">
      <formula>LEFT(E317,LEN("Not Functioning"))="Not Functioning"</formula>
    </cfRule>
    <cfRule type="containsText" dxfId="1020" priority="1065" operator="containsText" text="Functioning">
      <formula>NOT(ISERROR(SEARCH("Functioning",E317)))</formula>
    </cfRule>
  </conditionalFormatting>
  <conditionalFormatting sqref="G320">
    <cfRule type="beginsWith" dxfId="1019" priority="1057" stopIfTrue="1" operator="beginsWith" text="Functioning At Risk">
      <formula>LEFT(G320,LEN("Functioning At Risk"))="Functioning At Risk"</formula>
    </cfRule>
    <cfRule type="beginsWith" dxfId="1018" priority="1058" stopIfTrue="1" operator="beginsWith" text="Not Functioning">
      <formula>LEFT(G320,LEN("Not Functioning"))="Not Functioning"</formula>
    </cfRule>
    <cfRule type="containsText" dxfId="1017" priority="1059" operator="containsText" text="Functioning">
      <formula>NOT(ISERROR(SEARCH("Functioning",G320)))</formula>
    </cfRule>
  </conditionalFormatting>
  <conditionalFormatting sqref="H45:H46">
    <cfRule type="beginsWith" dxfId="1016" priority="1051" stopIfTrue="1" operator="beginsWith" text="Functioning At Risk">
      <formula>LEFT(H45,LEN("Functioning At Risk"))="Functioning At Risk"</formula>
    </cfRule>
    <cfRule type="beginsWith" dxfId="1015" priority="1052" stopIfTrue="1" operator="beginsWith" text="Not Functioning">
      <formula>LEFT(H45,LEN("Not Functioning"))="Not Functioning"</formula>
    </cfRule>
    <cfRule type="containsText" dxfId="1014" priority="1053" operator="containsText" text="Functioning">
      <formula>NOT(ISERROR(SEARCH("Functioning",H45)))</formula>
    </cfRule>
  </conditionalFormatting>
  <conditionalFormatting sqref="H48:I48">
    <cfRule type="beginsWith" dxfId="1013" priority="1048" stopIfTrue="1" operator="beginsWith" text="Functioning At Risk">
      <formula>LEFT(H48,LEN("Functioning At Risk"))="Functioning At Risk"</formula>
    </cfRule>
    <cfRule type="beginsWith" dxfId="1012" priority="1049" stopIfTrue="1" operator="beginsWith" text="Not Functioning">
      <formula>LEFT(H48,LEN("Not Functioning"))="Not Functioning"</formula>
    </cfRule>
    <cfRule type="containsText" dxfId="1011" priority="1050" operator="containsText" text="Functioning">
      <formula>NOT(ISERROR(SEARCH("Functioning",H48)))</formula>
    </cfRule>
  </conditionalFormatting>
  <conditionalFormatting sqref="D53 C52:D52">
    <cfRule type="beginsWith" dxfId="1010" priority="1042" stopIfTrue="1" operator="beginsWith" text="Functioning At Risk">
      <formula>LEFT(C52,LEN("Functioning At Risk"))="Functioning At Risk"</formula>
    </cfRule>
    <cfRule type="beginsWith" dxfId="1009" priority="1043" stopIfTrue="1" operator="beginsWith" text="Not Functioning">
      <formula>LEFT(C52,LEN("Not Functioning"))="Not Functioning"</formula>
    </cfRule>
    <cfRule type="containsText" dxfId="1008" priority="1044" operator="containsText" text="Functioning">
      <formula>NOT(ISERROR(SEARCH("Functioning",C52)))</formula>
    </cfRule>
  </conditionalFormatting>
  <conditionalFormatting sqref="C55:D55">
    <cfRule type="beginsWith" dxfId="1007" priority="1039" stopIfTrue="1" operator="beginsWith" text="Functioning At Risk">
      <formula>LEFT(C55,LEN("Functioning At Risk"))="Functioning At Risk"</formula>
    </cfRule>
    <cfRule type="beginsWith" dxfId="1006" priority="1040" stopIfTrue="1" operator="beginsWith" text="Not Functioning">
      <formula>LEFT(C55,LEN("Not Functioning"))="Not Functioning"</formula>
    </cfRule>
    <cfRule type="containsText" dxfId="1005" priority="1041" operator="containsText" text="Functioning">
      <formula>NOT(ISERROR(SEARCH("Functioning",C55)))</formula>
    </cfRule>
  </conditionalFormatting>
  <conditionalFormatting sqref="B56:D56 C57:D57 D58:D59">
    <cfRule type="beginsWith" dxfId="1004" priority="1033" stopIfTrue="1" operator="beginsWith" text="Functioning At Risk">
      <formula>LEFT(B56,LEN("Functioning At Risk"))="Functioning At Risk"</formula>
    </cfRule>
    <cfRule type="beginsWith" dxfId="1003" priority="1034" stopIfTrue="1" operator="beginsWith" text="Not Functioning">
      <formula>LEFT(B56,LEN("Not Functioning"))="Not Functioning"</formula>
    </cfRule>
    <cfRule type="containsText" dxfId="1002" priority="1035" operator="containsText" text="Functioning">
      <formula>NOT(ISERROR(SEARCH("Functioning",B56)))</formula>
    </cfRule>
  </conditionalFormatting>
  <conditionalFormatting sqref="C58">
    <cfRule type="beginsWith" dxfId="1001" priority="1030" stopIfTrue="1" operator="beginsWith" text="Functioning At Risk">
      <formula>LEFT(C58,LEN("Functioning At Risk"))="Functioning At Risk"</formula>
    </cfRule>
    <cfRule type="beginsWith" dxfId="1000" priority="1031" stopIfTrue="1" operator="beginsWith" text="Not Functioning">
      <formula>LEFT(C58,LEN("Not Functioning"))="Not Functioning"</formula>
    </cfRule>
    <cfRule type="containsText" dxfId="999" priority="1032" operator="containsText" text="Functioning">
      <formula>NOT(ISERROR(SEARCH("Functioning",C58)))</formula>
    </cfRule>
  </conditionalFormatting>
  <conditionalFormatting sqref="C59">
    <cfRule type="beginsWith" dxfId="998" priority="1027" stopIfTrue="1" operator="beginsWith" text="Functioning At Risk">
      <formula>LEFT(C59,LEN("Functioning At Risk"))="Functioning At Risk"</formula>
    </cfRule>
    <cfRule type="beginsWith" dxfId="997" priority="1028" stopIfTrue="1" operator="beginsWith" text="Not Functioning">
      <formula>LEFT(C59,LEN("Not Functioning"))="Not Functioning"</formula>
    </cfRule>
    <cfRule type="containsText" dxfId="996" priority="1029" operator="containsText" text="Functioning">
      <formula>NOT(ISERROR(SEARCH("Functioning",C59)))</formula>
    </cfRule>
  </conditionalFormatting>
  <conditionalFormatting sqref="B60">
    <cfRule type="beginsWith" dxfId="995" priority="1036" stopIfTrue="1" operator="beginsWith" text="Functioning At Risk">
      <formula>LEFT(B60,LEN("Functioning At Risk"))="Functioning At Risk"</formula>
    </cfRule>
    <cfRule type="beginsWith" dxfId="994" priority="1037" stopIfTrue="1" operator="beginsWith" text="Not Functioning">
      <formula>LEFT(B60,LEN("Not Functioning"))="Not Functioning"</formula>
    </cfRule>
    <cfRule type="containsText" dxfId="993" priority="1038" operator="containsText" text="Functioning">
      <formula>NOT(ISERROR(SEARCH("Functioning",B60)))</formula>
    </cfRule>
  </conditionalFormatting>
  <conditionalFormatting sqref="D65:D66">
    <cfRule type="beginsWith" dxfId="992" priority="1024" stopIfTrue="1" operator="beginsWith" text="Functioning At Risk">
      <formula>LEFT(D65,LEN("Functioning At Risk"))="Functioning At Risk"</formula>
    </cfRule>
    <cfRule type="beginsWith" dxfId="991" priority="1025" stopIfTrue="1" operator="beginsWith" text="Not Functioning">
      <formula>LEFT(D65,LEN("Not Functioning"))="Not Functioning"</formula>
    </cfRule>
    <cfRule type="containsText" dxfId="990" priority="1026" operator="containsText" text="Functioning">
      <formula>NOT(ISERROR(SEARCH("Functioning",D65)))</formula>
    </cfRule>
  </conditionalFormatting>
  <conditionalFormatting sqref="H64">
    <cfRule type="beginsWith" dxfId="989" priority="1021" stopIfTrue="1" operator="beginsWith" text="Functioning At Risk">
      <formula>LEFT(H64,LEN("Functioning At Risk"))="Functioning At Risk"</formula>
    </cfRule>
    <cfRule type="beginsWith" dxfId="988" priority="1022" stopIfTrue="1" operator="beginsWith" text="Not Functioning">
      <formula>LEFT(H64,LEN("Not Functioning"))="Not Functioning"</formula>
    </cfRule>
    <cfRule type="containsText" dxfId="987" priority="1023" operator="containsText" text="Functioning">
      <formula>NOT(ISERROR(SEARCH("Functioning",H64)))</formula>
    </cfRule>
  </conditionalFormatting>
  <conditionalFormatting sqref="A64">
    <cfRule type="beginsWith" dxfId="986" priority="1018" stopIfTrue="1" operator="beginsWith" text="Functioning At Risk">
      <formula>LEFT(A64,LEN("Functioning At Risk"))="Functioning At Risk"</formula>
    </cfRule>
    <cfRule type="beginsWith" dxfId="985" priority="1019" stopIfTrue="1" operator="beginsWith" text="Not Functioning">
      <formula>LEFT(A64,LEN("Not Functioning"))="Not Functioning"</formula>
    </cfRule>
    <cfRule type="containsText" dxfId="984" priority="1020" operator="containsText" text="Functioning">
      <formula>NOT(ISERROR(SEARCH("Functioning",A64)))</formula>
    </cfRule>
  </conditionalFormatting>
  <conditionalFormatting sqref="D67">
    <cfRule type="beginsWith" dxfId="983" priority="1015" stopIfTrue="1" operator="beginsWith" text="Functioning At Risk">
      <formula>LEFT(D67,LEN("Functioning At Risk"))="Functioning At Risk"</formula>
    </cfRule>
    <cfRule type="beginsWith" dxfId="982" priority="1016" stopIfTrue="1" operator="beginsWith" text="Not Functioning">
      <formula>LEFT(D67,LEN("Not Functioning"))="Not Functioning"</formula>
    </cfRule>
    <cfRule type="containsText" dxfId="981" priority="1017" operator="containsText" text="Functioning">
      <formula>NOT(ISERROR(SEARCH("Functioning",D67)))</formula>
    </cfRule>
  </conditionalFormatting>
  <conditionalFormatting sqref="D68">
    <cfRule type="beginsWith" dxfId="980" priority="1012" stopIfTrue="1" operator="beginsWith" text="Functioning At Risk">
      <formula>LEFT(D68,LEN("Functioning At Risk"))="Functioning At Risk"</formula>
    </cfRule>
    <cfRule type="beginsWith" dxfId="979" priority="1013" stopIfTrue="1" operator="beginsWith" text="Not Functioning">
      <formula>LEFT(D68,LEN("Not Functioning"))="Not Functioning"</formula>
    </cfRule>
    <cfRule type="containsText" dxfId="978" priority="1014" operator="containsText" text="Functioning">
      <formula>NOT(ISERROR(SEARCH("Functioning",D68)))</formula>
    </cfRule>
  </conditionalFormatting>
  <conditionalFormatting sqref="B68">
    <cfRule type="beginsWith" dxfId="977" priority="1009" stopIfTrue="1" operator="beginsWith" text="Functioning At Risk">
      <formula>LEFT(B68,LEN("Functioning At Risk"))="Functioning At Risk"</formula>
    </cfRule>
    <cfRule type="beginsWith" dxfId="976" priority="1010" stopIfTrue="1" operator="beginsWith" text="Not Functioning">
      <formula>LEFT(B68,LEN("Not Functioning"))="Not Functioning"</formula>
    </cfRule>
    <cfRule type="containsText" dxfId="975" priority="1011" operator="containsText" text="Functioning">
      <formula>NOT(ISERROR(SEARCH("Functioning",B68)))</formula>
    </cfRule>
  </conditionalFormatting>
  <conditionalFormatting sqref="B67">
    <cfRule type="beginsWith" dxfId="974" priority="1006" stopIfTrue="1" operator="beginsWith" text="Functioning At Risk">
      <formula>LEFT(B67,LEN("Functioning At Risk"))="Functioning At Risk"</formula>
    </cfRule>
    <cfRule type="beginsWith" dxfId="973" priority="1007" stopIfTrue="1" operator="beginsWith" text="Not Functioning">
      <formula>LEFT(B67,LEN("Not Functioning"))="Not Functioning"</formula>
    </cfRule>
    <cfRule type="containsText" dxfId="972" priority="1008" operator="containsText" text="Functioning">
      <formula>NOT(ISERROR(SEARCH("Functioning",B67)))</formula>
    </cfRule>
  </conditionalFormatting>
  <conditionalFormatting sqref="J45:J47">
    <cfRule type="beginsWith" dxfId="971" priority="1003" stopIfTrue="1" operator="beginsWith" text="Functioning At Risk">
      <formula>LEFT(J45,LEN("Functioning At Risk"))="Functioning At Risk"</formula>
    </cfRule>
    <cfRule type="beginsWith" dxfId="970" priority="1004" stopIfTrue="1" operator="beginsWith" text="Not Functioning">
      <formula>LEFT(J45,LEN("Not Functioning"))="Not Functioning"</formula>
    </cfRule>
    <cfRule type="containsText" dxfId="969" priority="1005" operator="containsText" text="Functioning">
      <formula>NOT(ISERROR(SEARCH("Functioning",J45)))</formula>
    </cfRule>
  </conditionalFormatting>
  <conditionalFormatting sqref="B103">
    <cfRule type="beginsWith" dxfId="968" priority="949" stopIfTrue="1" operator="beginsWith" text="Functioning At Risk">
      <formula>LEFT(B103,LEN("Functioning At Risk"))="Functioning At Risk"</formula>
    </cfRule>
    <cfRule type="beginsWith" dxfId="967" priority="950" stopIfTrue="1" operator="beginsWith" text="Not Functioning">
      <formula>LEFT(B103,LEN("Not Functioning"))="Not Functioning"</formula>
    </cfRule>
    <cfRule type="containsText" dxfId="966" priority="951" operator="containsText" text="Functioning">
      <formula>NOT(ISERROR(SEARCH("Functioning",B103)))</formula>
    </cfRule>
  </conditionalFormatting>
  <conditionalFormatting sqref="H80:H81">
    <cfRule type="beginsWith" dxfId="965" priority="1000" stopIfTrue="1" operator="beginsWith" text="Functioning At Risk">
      <formula>LEFT(H80,LEN("Functioning At Risk"))="Functioning At Risk"</formula>
    </cfRule>
    <cfRule type="beginsWith" dxfId="964" priority="1001" stopIfTrue="1" operator="beginsWith" text="Not Functioning">
      <formula>LEFT(H80,LEN("Not Functioning"))="Not Functioning"</formula>
    </cfRule>
    <cfRule type="containsText" dxfId="963" priority="1002" operator="containsText" text="Functioning">
      <formula>NOT(ISERROR(SEARCH("Functioning",H80)))</formula>
    </cfRule>
  </conditionalFormatting>
  <conditionalFormatting sqref="I80:I82">
    <cfRule type="beginsWith" dxfId="962" priority="997" stopIfTrue="1" operator="beginsWith" text="Functioning At Risk">
      <formula>LEFT(I80,LEN("Functioning At Risk"))="Functioning At Risk"</formula>
    </cfRule>
    <cfRule type="beginsWith" dxfId="961" priority="998" stopIfTrue="1" operator="beginsWith" text="Not Functioning">
      <formula>LEFT(I80,LEN("Not Functioning"))="Not Functioning"</formula>
    </cfRule>
    <cfRule type="containsText" dxfId="960" priority="999" operator="containsText" text="Functioning">
      <formula>NOT(ISERROR(SEARCH("Functioning",I80)))</formula>
    </cfRule>
  </conditionalFormatting>
  <conditionalFormatting sqref="A83:D83 C84:D84">
    <cfRule type="beginsWith" dxfId="959" priority="994" stopIfTrue="1" operator="beginsWith" text="Functioning At Risk">
      <formula>LEFT(A83,LEN("Functioning At Risk"))="Functioning At Risk"</formula>
    </cfRule>
    <cfRule type="beginsWith" dxfId="958" priority="995" stopIfTrue="1" operator="beginsWith" text="Not Functioning">
      <formula>LEFT(A83,LEN("Not Functioning"))="Not Functioning"</formula>
    </cfRule>
    <cfRule type="containsText" dxfId="957" priority="996" operator="containsText" text="Functioning">
      <formula>NOT(ISERROR(SEARCH("Functioning",A83)))</formula>
    </cfRule>
  </conditionalFormatting>
  <conditionalFormatting sqref="H83:I83">
    <cfRule type="beginsWith" dxfId="956" priority="991" stopIfTrue="1" operator="beginsWith" text="Functioning At Risk">
      <formula>LEFT(H83,LEN("Functioning At Risk"))="Functioning At Risk"</formula>
    </cfRule>
    <cfRule type="beginsWith" dxfId="955" priority="992" stopIfTrue="1" operator="beginsWith" text="Not Functioning">
      <formula>LEFT(H83,LEN("Not Functioning"))="Not Functioning"</formula>
    </cfRule>
    <cfRule type="containsText" dxfId="954" priority="993" operator="containsText" text="Functioning">
      <formula>NOT(ISERROR(SEARCH("Functioning",H83)))</formula>
    </cfRule>
  </conditionalFormatting>
  <conditionalFormatting sqref="H85:I86 A85:D85 A86 C86:D86">
    <cfRule type="beginsWith" dxfId="953" priority="988" stopIfTrue="1" operator="beginsWith" text="Functioning At Risk">
      <formula>LEFT(A85,LEN("Functioning At Risk"))="Functioning At Risk"</formula>
    </cfRule>
    <cfRule type="beginsWith" dxfId="952" priority="989" stopIfTrue="1" operator="beginsWith" text="Not Functioning">
      <formula>LEFT(A85,LEN("Not Functioning"))="Not Functioning"</formula>
    </cfRule>
    <cfRule type="containsText" dxfId="951" priority="990" operator="containsText" text="Functioning">
      <formula>NOT(ISERROR(SEARCH("Functioning",A85)))</formula>
    </cfRule>
  </conditionalFormatting>
  <conditionalFormatting sqref="D88 C87:D87">
    <cfRule type="beginsWith" dxfId="950" priority="985" stopIfTrue="1" operator="beginsWith" text="Functioning At Risk">
      <formula>LEFT(C87,LEN("Functioning At Risk"))="Functioning At Risk"</formula>
    </cfRule>
    <cfRule type="beginsWith" dxfId="949" priority="986" stopIfTrue="1" operator="beginsWith" text="Not Functioning">
      <formula>LEFT(C87,LEN("Not Functioning"))="Not Functioning"</formula>
    </cfRule>
    <cfRule type="containsText" dxfId="948" priority="987" operator="containsText" text="Functioning">
      <formula>NOT(ISERROR(SEARCH("Functioning",C87)))</formula>
    </cfRule>
  </conditionalFormatting>
  <conditionalFormatting sqref="C90:D90">
    <cfRule type="beginsWith" dxfId="947" priority="982" stopIfTrue="1" operator="beginsWith" text="Functioning At Risk">
      <formula>LEFT(C90,LEN("Functioning At Risk"))="Functioning At Risk"</formula>
    </cfRule>
    <cfRule type="beginsWith" dxfId="946" priority="983" stopIfTrue="1" operator="beginsWith" text="Not Functioning">
      <formula>LEFT(C90,LEN("Not Functioning"))="Not Functioning"</formula>
    </cfRule>
    <cfRule type="containsText" dxfId="945" priority="984" operator="containsText" text="Functioning">
      <formula>NOT(ISERROR(SEARCH("Functioning",C90)))</formula>
    </cfRule>
  </conditionalFormatting>
  <conditionalFormatting sqref="B91:D91 C92:D92 D93:D94">
    <cfRule type="beginsWith" dxfId="944" priority="976" stopIfTrue="1" operator="beginsWith" text="Functioning At Risk">
      <formula>LEFT(B91,LEN("Functioning At Risk"))="Functioning At Risk"</formula>
    </cfRule>
    <cfRule type="beginsWith" dxfId="943" priority="977" stopIfTrue="1" operator="beginsWith" text="Not Functioning">
      <formula>LEFT(B91,LEN("Not Functioning"))="Not Functioning"</formula>
    </cfRule>
    <cfRule type="containsText" dxfId="942" priority="978" operator="containsText" text="Functioning">
      <formula>NOT(ISERROR(SEARCH("Functioning",B91)))</formula>
    </cfRule>
  </conditionalFormatting>
  <conditionalFormatting sqref="C93">
    <cfRule type="beginsWith" dxfId="941" priority="973" stopIfTrue="1" operator="beginsWith" text="Functioning At Risk">
      <formula>LEFT(C93,LEN("Functioning At Risk"))="Functioning At Risk"</formula>
    </cfRule>
    <cfRule type="beginsWith" dxfId="940" priority="974" stopIfTrue="1" operator="beginsWith" text="Not Functioning">
      <formula>LEFT(C93,LEN("Not Functioning"))="Not Functioning"</formula>
    </cfRule>
    <cfRule type="containsText" dxfId="939" priority="975" operator="containsText" text="Functioning">
      <formula>NOT(ISERROR(SEARCH("Functioning",C93)))</formula>
    </cfRule>
  </conditionalFormatting>
  <conditionalFormatting sqref="C94">
    <cfRule type="beginsWith" dxfId="938" priority="970" stopIfTrue="1" operator="beginsWith" text="Functioning At Risk">
      <formula>LEFT(C94,LEN("Functioning At Risk"))="Functioning At Risk"</formula>
    </cfRule>
    <cfRule type="beginsWith" dxfId="937" priority="971" stopIfTrue="1" operator="beginsWith" text="Not Functioning">
      <formula>LEFT(C94,LEN("Not Functioning"))="Not Functioning"</formula>
    </cfRule>
    <cfRule type="containsText" dxfId="936" priority="972" operator="containsText" text="Functioning">
      <formula>NOT(ISERROR(SEARCH("Functioning",C94)))</formula>
    </cfRule>
  </conditionalFormatting>
  <conditionalFormatting sqref="B95">
    <cfRule type="beginsWith" dxfId="935" priority="979" stopIfTrue="1" operator="beginsWith" text="Functioning At Risk">
      <formula>LEFT(B95,LEN("Functioning At Risk"))="Functioning At Risk"</formula>
    </cfRule>
    <cfRule type="beginsWith" dxfId="934" priority="980" stopIfTrue="1" operator="beginsWith" text="Not Functioning">
      <formula>LEFT(B95,LEN("Not Functioning"))="Not Functioning"</formula>
    </cfRule>
    <cfRule type="containsText" dxfId="933" priority="981" operator="containsText" text="Functioning">
      <formula>NOT(ISERROR(SEARCH("Functioning",B95)))</formula>
    </cfRule>
  </conditionalFormatting>
  <conditionalFormatting sqref="D100:D101">
    <cfRule type="beginsWith" dxfId="932" priority="967" stopIfTrue="1" operator="beginsWith" text="Functioning At Risk">
      <formula>LEFT(D100,LEN("Functioning At Risk"))="Functioning At Risk"</formula>
    </cfRule>
    <cfRule type="beginsWith" dxfId="931" priority="968" stopIfTrue="1" operator="beginsWith" text="Not Functioning">
      <formula>LEFT(D100,LEN("Not Functioning"))="Not Functioning"</formula>
    </cfRule>
    <cfRule type="containsText" dxfId="930" priority="969" operator="containsText" text="Functioning">
      <formula>NOT(ISERROR(SEARCH("Functioning",D100)))</formula>
    </cfRule>
  </conditionalFormatting>
  <conditionalFormatting sqref="H99">
    <cfRule type="beginsWith" dxfId="929" priority="964" stopIfTrue="1" operator="beginsWith" text="Functioning At Risk">
      <formula>LEFT(H99,LEN("Functioning At Risk"))="Functioning At Risk"</formula>
    </cfRule>
    <cfRule type="beginsWith" dxfId="928" priority="965" stopIfTrue="1" operator="beginsWith" text="Not Functioning">
      <formula>LEFT(H99,LEN("Not Functioning"))="Not Functioning"</formula>
    </cfRule>
    <cfRule type="containsText" dxfId="927" priority="966" operator="containsText" text="Functioning">
      <formula>NOT(ISERROR(SEARCH("Functioning",H99)))</formula>
    </cfRule>
  </conditionalFormatting>
  <conditionalFormatting sqref="A99">
    <cfRule type="beginsWith" dxfId="926" priority="961" stopIfTrue="1" operator="beginsWith" text="Functioning At Risk">
      <formula>LEFT(A99,LEN("Functioning At Risk"))="Functioning At Risk"</formula>
    </cfRule>
    <cfRule type="beginsWith" dxfId="925" priority="962" stopIfTrue="1" operator="beginsWith" text="Not Functioning">
      <formula>LEFT(A99,LEN("Not Functioning"))="Not Functioning"</formula>
    </cfRule>
    <cfRule type="containsText" dxfId="924" priority="963" operator="containsText" text="Functioning">
      <formula>NOT(ISERROR(SEARCH("Functioning",A99)))</formula>
    </cfRule>
  </conditionalFormatting>
  <conditionalFormatting sqref="I102:I103 A102:A103">
    <cfRule type="beginsWith" dxfId="923" priority="958" stopIfTrue="1" operator="beginsWith" text="Functioning At Risk">
      <formula>LEFT(A102,LEN("Functioning At Risk"))="Functioning At Risk"</formula>
    </cfRule>
    <cfRule type="beginsWith" dxfId="922" priority="959" stopIfTrue="1" operator="beginsWith" text="Not Functioning">
      <formula>LEFT(A102,LEN("Not Functioning"))="Not Functioning"</formula>
    </cfRule>
    <cfRule type="containsText" dxfId="921" priority="960" operator="containsText" text="Functioning">
      <formula>NOT(ISERROR(SEARCH("Functioning",A102)))</formula>
    </cfRule>
  </conditionalFormatting>
  <conditionalFormatting sqref="D102">
    <cfRule type="beginsWith" dxfId="920" priority="955" stopIfTrue="1" operator="beginsWith" text="Functioning At Risk">
      <formula>LEFT(D102,LEN("Functioning At Risk"))="Functioning At Risk"</formula>
    </cfRule>
    <cfRule type="beginsWith" dxfId="919" priority="956" stopIfTrue="1" operator="beginsWith" text="Not Functioning">
      <formula>LEFT(D102,LEN("Not Functioning"))="Not Functioning"</formula>
    </cfRule>
    <cfRule type="containsText" dxfId="918" priority="957" operator="containsText" text="Functioning">
      <formula>NOT(ISERROR(SEARCH("Functioning",D102)))</formula>
    </cfRule>
  </conditionalFormatting>
  <conditionalFormatting sqref="D103">
    <cfRule type="beginsWith" dxfId="917" priority="952" stopIfTrue="1" operator="beginsWith" text="Functioning At Risk">
      <formula>LEFT(D103,LEN("Functioning At Risk"))="Functioning At Risk"</formula>
    </cfRule>
    <cfRule type="beginsWith" dxfId="916" priority="953" stopIfTrue="1" operator="beginsWith" text="Not Functioning">
      <formula>LEFT(D103,LEN("Not Functioning"))="Not Functioning"</formula>
    </cfRule>
    <cfRule type="containsText" dxfId="915" priority="954" operator="containsText" text="Functioning">
      <formula>NOT(ISERROR(SEARCH("Functioning",D103)))</formula>
    </cfRule>
  </conditionalFormatting>
  <conditionalFormatting sqref="B102">
    <cfRule type="beginsWith" dxfId="914" priority="946" stopIfTrue="1" operator="beginsWith" text="Functioning At Risk">
      <formula>LEFT(B102,LEN("Functioning At Risk"))="Functioning At Risk"</formula>
    </cfRule>
    <cfRule type="beginsWith" dxfId="913" priority="947" stopIfTrue="1" operator="beginsWith" text="Not Functioning">
      <formula>LEFT(B102,LEN("Not Functioning"))="Not Functioning"</formula>
    </cfRule>
    <cfRule type="containsText" dxfId="912" priority="948" operator="containsText" text="Functioning">
      <formula>NOT(ISERROR(SEARCH("Functioning",B102)))</formula>
    </cfRule>
  </conditionalFormatting>
  <conditionalFormatting sqref="D137">
    <cfRule type="beginsWith" dxfId="911" priority="892" stopIfTrue="1" operator="beginsWith" text="Functioning At Risk">
      <formula>LEFT(D137,LEN("Functioning At Risk"))="Functioning At Risk"</formula>
    </cfRule>
    <cfRule type="beginsWith" dxfId="910" priority="893" stopIfTrue="1" operator="beginsWith" text="Not Functioning">
      <formula>LEFT(D137,LEN("Not Functioning"))="Not Functioning"</formula>
    </cfRule>
    <cfRule type="containsText" dxfId="909" priority="894" operator="containsText" text="Functioning">
      <formula>NOT(ISERROR(SEARCH("Functioning",D137)))</formula>
    </cfRule>
  </conditionalFormatting>
  <conditionalFormatting sqref="H120:I121 A120:D120 A121 C121:D121">
    <cfRule type="beginsWith" dxfId="908" priority="925" stopIfTrue="1" operator="beginsWith" text="Functioning At Risk">
      <formula>LEFT(A120,LEN("Functioning At Risk"))="Functioning At Risk"</formula>
    </cfRule>
    <cfRule type="beginsWith" dxfId="907" priority="926" stopIfTrue="1" operator="beginsWith" text="Not Functioning">
      <formula>LEFT(A120,LEN("Not Functioning"))="Not Functioning"</formula>
    </cfRule>
    <cfRule type="containsText" dxfId="906" priority="927" operator="containsText" text="Functioning">
      <formula>NOT(ISERROR(SEARCH("Functioning",A120)))</formula>
    </cfRule>
  </conditionalFormatting>
  <conditionalFormatting sqref="B138">
    <cfRule type="beginsWith" dxfId="905" priority="886" stopIfTrue="1" operator="beginsWith" text="Functioning At Risk">
      <formula>LEFT(B138,LEN("Functioning At Risk"))="Functioning At Risk"</formula>
    </cfRule>
    <cfRule type="beginsWith" dxfId="904" priority="887" stopIfTrue="1" operator="beginsWith" text="Not Functioning">
      <formula>LEFT(B138,LEN("Not Functioning"))="Not Functioning"</formula>
    </cfRule>
    <cfRule type="containsText" dxfId="903" priority="888" operator="containsText" text="Functioning">
      <formula>NOT(ISERROR(SEARCH("Functioning",B138)))</formula>
    </cfRule>
  </conditionalFormatting>
  <conditionalFormatting sqref="D123 C122:D122">
    <cfRule type="beginsWith" dxfId="902" priority="922" stopIfTrue="1" operator="beginsWith" text="Functioning At Risk">
      <formula>LEFT(C122,LEN("Functioning At Risk"))="Functioning At Risk"</formula>
    </cfRule>
    <cfRule type="beginsWith" dxfId="901" priority="923" stopIfTrue="1" operator="beginsWith" text="Not Functioning">
      <formula>LEFT(C122,LEN("Not Functioning"))="Not Functioning"</formula>
    </cfRule>
    <cfRule type="containsText" dxfId="900" priority="924" operator="containsText" text="Functioning">
      <formula>NOT(ISERROR(SEARCH("Functioning",C122)))</formula>
    </cfRule>
  </conditionalFormatting>
  <conditionalFormatting sqref="J150:J152">
    <cfRule type="beginsWith" dxfId="899" priority="880" stopIfTrue="1" operator="beginsWith" text="Functioning At Risk">
      <formula>LEFT(J150,LEN("Functioning At Risk"))="Functioning At Risk"</formula>
    </cfRule>
    <cfRule type="beginsWith" dxfId="898" priority="881" stopIfTrue="1" operator="beginsWith" text="Not Functioning">
      <formula>LEFT(J150,LEN("Not Functioning"))="Not Functioning"</formula>
    </cfRule>
    <cfRule type="containsText" dxfId="897" priority="882" operator="containsText" text="Functioning">
      <formula>NOT(ISERROR(SEARCH("Functioning",J150)))</formula>
    </cfRule>
  </conditionalFormatting>
  <conditionalFormatting sqref="B130">
    <cfRule type="beginsWith" dxfId="896" priority="916" stopIfTrue="1" operator="beginsWith" text="Functioning At Risk">
      <formula>LEFT(B130,LEN("Functioning At Risk"))="Functioning At Risk"</formula>
    </cfRule>
    <cfRule type="beginsWith" dxfId="895" priority="917" stopIfTrue="1" operator="beginsWith" text="Not Functioning">
      <formula>LEFT(B130,LEN("Not Functioning"))="Not Functioning"</formula>
    </cfRule>
    <cfRule type="containsText" dxfId="894" priority="918" operator="containsText" text="Functioning">
      <formula>NOT(ISERROR(SEARCH("Functioning",B130)))</formula>
    </cfRule>
  </conditionalFormatting>
  <conditionalFormatting sqref="B126:D126 C127:D127 D128:D129">
    <cfRule type="beginsWith" dxfId="893" priority="913" stopIfTrue="1" operator="beginsWith" text="Functioning At Risk">
      <formula>LEFT(B126,LEN("Functioning At Risk"))="Functioning At Risk"</formula>
    </cfRule>
    <cfRule type="beginsWith" dxfId="892" priority="914" stopIfTrue="1" operator="beginsWith" text="Not Functioning">
      <formula>LEFT(B126,LEN("Not Functioning"))="Not Functioning"</formula>
    </cfRule>
    <cfRule type="containsText" dxfId="891" priority="915" operator="containsText" text="Functioning">
      <formula>NOT(ISERROR(SEARCH("Functioning",B126)))</formula>
    </cfRule>
  </conditionalFormatting>
  <conditionalFormatting sqref="C128">
    <cfRule type="beginsWith" dxfId="890" priority="910" stopIfTrue="1" operator="beginsWith" text="Functioning At Risk">
      <formula>LEFT(C128,LEN("Functioning At Risk"))="Functioning At Risk"</formula>
    </cfRule>
    <cfRule type="beginsWith" dxfId="889" priority="911" stopIfTrue="1" operator="beginsWith" text="Not Functioning">
      <formula>LEFT(C128,LEN("Not Functioning"))="Not Functioning"</formula>
    </cfRule>
    <cfRule type="containsText" dxfId="888" priority="912" operator="containsText" text="Functioning">
      <formula>NOT(ISERROR(SEARCH("Functioning",C128)))</formula>
    </cfRule>
  </conditionalFormatting>
  <conditionalFormatting sqref="C125:D125">
    <cfRule type="beginsWith" dxfId="887" priority="919" stopIfTrue="1" operator="beginsWith" text="Functioning At Risk">
      <formula>LEFT(C125,LEN("Functioning At Risk"))="Functioning At Risk"</formula>
    </cfRule>
    <cfRule type="beginsWith" dxfId="886" priority="920" stopIfTrue="1" operator="beginsWith" text="Not Functioning">
      <formula>LEFT(C125,LEN("Not Functioning"))="Not Functioning"</formula>
    </cfRule>
    <cfRule type="containsText" dxfId="885" priority="921" operator="containsText" text="Functioning">
      <formula>NOT(ISERROR(SEARCH("Functioning",C125)))</formula>
    </cfRule>
  </conditionalFormatting>
  <conditionalFormatting sqref="C129">
    <cfRule type="beginsWith" dxfId="884" priority="907" stopIfTrue="1" operator="beginsWith" text="Functioning At Risk">
      <formula>LEFT(C129,LEN("Functioning At Risk"))="Functioning At Risk"</formula>
    </cfRule>
    <cfRule type="beginsWith" dxfId="883" priority="908" stopIfTrue="1" operator="beginsWith" text="Not Functioning">
      <formula>LEFT(C129,LEN("Not Functioning"))="Not Functioning"</formula>
    </cfRule>
    <cfRule type="containsText" dxfId="882" priority="909" operator="containsText" text="Functioning">
      <formula>NOT(ISERROR(SEARCH("Functioning",C129)))</formula>
    </cfRule>
  </conditionalFormatting>
  <conditionalFormatting sqref="D135:D136">
    <cfRule type="beginsWith" dxfId="881" priority="904" stopIfTrue="1" operator="beginsWith" text="Functioning At Risk">
      <formula>LEFT(D135,LEN("Functioning At Risk"))="Functioning At Risk"</formula>
    </cfRule>
    <cfRule type="beginsWith" dxfId="880" priority="905" stopIfTrue="1" operator="beginsWith" text="Not Functioning">
      <formula>LEFT(D135,LEN("Not Functioning"))="Not Functioning"</formula>
    </cfRule>
    <cfRule type="containsText" dxfId="879" priority="906" operator="containsText" text="Functioning">
      <formula>NOT(ISERROR(SEARCH("Functioning",D135)))</formula>
    </cfRule>
  </conditionalFormatting>
  <conditionalFormatting sqref="H134">
    <cfRule type="beginsWith" dxfId="878" priority="901" stopIfTrue="1" operator="beginsWith" text="Functioning At Risk">
      <formula>LEFT(H134,LEN("Functioning At Risk"))="Functioning At Risk"</formula>
    </cfRule>
    <cfRule type="beginsWith" dxfId="877" priority="902" stopIfTrue="1" operator="beginsWith" text="Not Functioning">
      <formula>LEFT(H134,LEN("Not Functioning"))="Not Functioning"</formula>
    </cfRule>
    <cfRule type="containsText" dxfId="876" priority="903" operator="containsText" text="Functioning">
      <formula>NOT(ISERROR(SEARCH("Functioning",H134)))</formula>
    </cfRule>
  </conditionalFormatting>
  <conditionalFormatting sqref="A134">
    <cfRule type="beginsWith" dxfId="875" priority="898" stopIfTrue="1" operator="beginsWith" text="Functioning At Risk">
      <formula>LEFT(A134,LEN("Functioning At Risk"))="Functioning At Risk"</formula>
    </cfRule>
    <cfRule type="beginsWith" dxfId="874" priority="899" stopIfTrue="1" operator="beginsWith" text="Not Functioning">
      <formula>LEFT(A134,LEN("Not Functioning"))="Not Functioning"</formula>
    </cfRule>
    <cfRule type="containsText" dxfId="873" priority="900" operator="containsText" text="Functioning">
      <formula>NOT(ISERROR(SEARCH("Functioning",A134)))</formula>
    </cfRule>
  </conditionalFormatting>
  <conditionalFormatting sqref="I137:I138 A137:A138">
    <cfRule type="beginsWith" dxfId="872" priority="895" stopIfTrue="1" operator="beginsWith" text="Functioning At Risk">
      <formula>LEFT(A137,LEN("Functioning At Risk"))="Functioning At Risk"</formula>
    </cfRule>
    <cfRule type="beginsWith" dxfId="871" priority="896" stopIfTrue="1" operator="beginsWith" text="Not Functioning">
      <formula>LEFT(A137,LEN("Not Functioning"))="Not Functioning"</formula>
    </cfRule>
    <cfRule type="containsText" dxfId="870" priority="897" operator="containsText" text="Functioning">
      <formula>NOT(ISERROR(SEARCH("Functioning",A137)))</formula>
    </cfRule>
  </conditionalFormatting>
  <conditionalFormatting sqref="D138">
    <cfRule type="beginsWith" dxfId="869" priority="889" stopIfTrue="1" operator="beginsWith" text="Functioning At Risk">
      <formula>LEFT(D138,LEN("Functioning At Risk"))="Functioning At Risk"</formula>
    </cfRule>
    <cfRule type="beginsWith" dxfId="868" priority="890" stopIfTrue="1" operator="beginsWith" text="Not Functioning">
      <formula>LEFT(D138,LEN("Not Functioning"))="Not Functioning"</formula>
    </cfRule>
    <cfRule type="containsText" dxfId="867" priority="891" operator="containsText" text="Functioning">
      <formula>NOT(ISERROR(SEARCH("Functioning",D138)))</formula>
    </cfRule>
  </conditionalFormatting>
  <conditionalFormatting sqref="B137">
    <cfRule type="beginsWith" dxfId="866" priority="883" stopIfTrue="1" operator="beginsWith" text="Functioning At Risk">
      <formula>LEFT(B137,LEN("Functioning At Risk"))="Functioning At Risk"</formula>
    </cfRule>
    <cfRule type="beginsWith" dxfId="865" priority="884" stopIfTrue="1" operator="beginsWith" text="Not Functioning">
      <formula>LEFT(B137,LEN("Not Functioning"))="Not Functioning"</formula>
    </cfRule>
    <cfRule type="containsText" dxfId="864" priority="885" operator="containsText" text="Functioning">
      <formula>NOT(ISERROR(SEARCH("Functioning",B137)))</formula>
    </cfRule>
  </conditionalFormatting>
  <conditionalFormatting sqref="J115:J117">
    <cfRule type="beginsWith" dxfId="863" priority="943" stopIfTrue="1" operator="beginsWith" text="Functioning At Risk">
      <formula>LEFT(J115,LEN("Functioning At Risk"))="Functioning At Risk"</formula>
    </cfRule>
    <cfRule type="beginsWith" dxfId="862" priority="944" stopIfTrue="1" operator="beginsWith" text="Not Functioning">
      <formula>LEFT(J115,LEN("Not Functioning"))="Not Functioning"</formula>
    </cfRule>
    <cfRule type="containsText" dxfId="861" priority="945" operator="containsText" text="Functioning">
      <formula>NOT(ISERROR(SEARCH("Functioning",J115)))</formula>
    </cfRule>
  </conditionalFormatting>
  <conditionalFormatting sqref="I134">
    <cfRule type="beginsWith" dxfId="860" priority="940" stopIfTrue="1" operator="beginsWith" text="Functioning At Risk">
      <formula>LEFT(I134,LEN("Functioning At Risk"))="Functioning At Risk"</formula>
    </cfRule>
    <cfRule type="beginsWith" dxfId="859" priority="941" stopIfTrue="1" operator="beginsWith" text="Not Functioning">
      <formula>LEFT(I134,LEN("Not Functioning"))="Not Functioning"</formula>
    </cfRule>
    <cfRule type="containsText" dxfId="858" priority="942" operator="containsText" text="Functioning">
      <formula>NOT(ISERROR(SEARCH("Functioning",I134)))</formula>
    </cfRule>
  </conditionalFormatting>
  <conditionalFormatting sqref="H115:H116">
    <cfRule type="beginsWith" dxfId="857" priority="937" stopIfTrue="1" operator="beginsWith" text="Functioning At Risk">
      <formula>LEFT(H115,LEN("Functioning At Risk"))="Functioning At Risk"</formula>
    </cfRule>
    <cfRule type="beginsWith" dxfId="856" priority="938" stopIfTrue="1" operator="beginsWith" text="Not Functioning">
      <formula>LEFT(H115,LEN("Not Functioning"))="Not Functioning"</formula>
    </cfRule>
    <cfRule type="containsText" dxfId="855" priority="939" operator="containsText" text="Functioning">
      <formula>NOT(ISERROR(SEARCH("Functioning",H115)))</formula>
    </cfRule>
  </conditionalFormatting>
  <conditionalFormatting sqref="I115:I117">
    <cfRule type="beginsWith" dxfId="854" priority="934" stopIfTrue="1" operator="beginsWith" text="Functioning At Risk">
      <formula>LEFT(I115,LEN("Functioning At Risk"))="Functioning At Risk"</formula>
    </cfRule>
    <cfRule type="beginsWith" dxfId="853" priority="935" stopIfTrue="1" operator="beginsWith" text="Not Functioning">
      <formula>LEFT(I115,LEN("Not Functioning"))="Not Functioning"</formula>
    </cfRule>
    <cfRule type="containsText" dxfId="852" priority="936" operator="containsText" text="Functioning">
      <formula>NOT(ISERROR(SEARCH("Functioning",I115)))</formula>
    </cfRule>
  </conditionalFormatting>
  <conditionalFormatting sqref="A118:D118 C119:D119">
    <cfRule type="beginsWith" dxfId="851" priority="931" stopIfTrue="1" operator="beginsWith" text="Functioning At Risk">
      <formula>LEFT(A118,LEN("Functioning At Risk"))="Functioning At Risk"</formula>
    </cfRule>
    <cfRule type="beginsWith" dxfId="850" priority="932" stopIfTrue="1" operator="beginsWith" text="Not Functioning">
      <formula>LEFT(A118,LEN("Not Functioning"))="Not Functioning"</formula>
    </cfRule>
    <cfRule type="containsText" dxfId="849" priority="933" operator="containsText" text="Functioning">
      <formula>NOT(ISERROR(SEARCH("Functioning",A118)))</formula>
    </cfRule>
  </conditionalFormatting>
  <conditionalFormatting sqref="H118:I118">
    <cfRule type="beginsWith" dxfId="848" priority="928" stopIfTrue="1" operator="beginsWith" text="Functioning At Risk">
      <formula>LEFT(H118,LEN("Functioning At Risk"))="Functioning At Risk"</formula>
    </cfRule>
    <cfRule type="beginsWith" dxfId="847" priority="929" stopIfTrue="1" operator="beginsWith" text="Not Functioning">
      <formula>LEFT(H118,LEN("Not Functioning"))="Not Functioning"</formula>
    </cfRule>
    <cfRule type="containsText" dxfId="846" priority="930" operator="containsText" text="Functioning">
      <formula>NOT(ISERROR(SEARCH("Functioning",H118)))</formula>
    </cfRule>
  </conditionalFormatting>
  <conditionalFormatting sqref="A169">
    <cfRule type="beginsWith" dxfId="845" priority="835" stopIfTrue="1" operator="beginsWith" text="Functioning At Risk">
      <formula>LEFT(A169,LEN("Functioning At Risk"))="Functioning At Risk"</formula>
    </cfRule>
    <cfRule type="beginsWith" dxfId="844" priority="836" stopIfTrue="1" operator="beginsWith" text="Not Functioning">
      <formula>LEFT(A169,LEN("Not Functioning"))="Not Functioning"</formula>
    </cfRule>
    <cfRule type="containsText" dxfId="843" priority="837" operator="containsText" text="Functioning">
      <formula>NOT(ISERROR(SEARCH("Functioning",A169)))</formula>
    </cfRule>
  </conditionalFormatting>
  <conditionalFormatting sqref="H155:I156 A155:D155 A156 C156:D156">
    <cfRule type="beginsWith" dxfId="842" priority="862" stopIfTrue="1" operator="beginsWith" text="Functioning At Risk">
      <formula>LEFT(A155,LEN("Functioning At Risk"))="Functioning At Risk"</formula>
    </cfRule>
    <cfRule type="beginsWith" dxfId="841" priority="863" stopIfTrue="1" operator="beginsWith" text="Not Functioning">
      <formula>LEFT(A155,LEN("Not Functioning"))="Not Functioning"</formula>
    </cfRule>
    <cfRule type="containsText" dxfId="840" priority="864" operator="containsText" text="Functioning">
      <formula>NOT(ISERROR(SEARCH("Functioning",A155)))</formula>
    </cfRule>
  </conditionalFormatting>
  <conditionalFormatting sqref="D172">
    <cfRule type="beginsWith" dxfId="839" priority="829" stopIfTrue="1" operator="beginsWith" text="Functioning At Risk">
      <formula>LEFT(D172,LEN("Functioning At Risk"))="Functioning At Risk"</formula>
    </cfRule>
    <cfRule type="beginsWith" dxfId="838" priority="830" stopIfTrue="1" operator="beginsWith" text="Not Functioning">
      <formula>LEFT(D172,LEN("Not Functioning"))="Not Functioning"</formula>
    </cfRule>
    <cfRule type="containsText" dxfId="837" priority="831" operator="containsText" text="Functioning">
      <formula>NOT(ISERROR(SEARCH("Functioning",D172)))</formula>
    </cfRule>
  </conditionalFormatting>
  <conditionalFormatting sqref="D158 C157:D157">
    <cfRule type="beginsWith" dxfId="836" priority="859" stopIfTrue="1" operator="beginsWith" text="Functioning At Risk">
      <formula>LEFT(C157,LEN("Functioning At Risk"))="Functioning At Risk"</formula>
    </cfRule>
    <cfRule type="beginsWith" dxfId="835" priority="860" stopIfTrue="1" operator="beginsWith" text="Not Functioning">
      <formula>LEFT(C157,LEN("Not Functioning"))="Not Functioning"</formula>
    </cfRule>
    <cfRule type="containsText" dxfId="834" priority="861" operator="containsText" text="Functioning">
      <formula>NOT(ISERROR(SEARCH("Functioning",C157)))</formula>
    </cfRule>
  </conditionalFormatting>
  <conditionalFormatting sqref="B173">
    <cfRule type="beginsWith" dxfId="833" priority="823" stopIfTrue="1" operator="beginsWith" text="Functioning At Risk">
      <formula>LEFT(B173,LEN("Functioning At Risk"))="Functioning At Risk"</formula>
    </cfRule>
    <cfRule type="beginsWith" dxfId="832" priority="824" stopIfTrue="1" operator="beginsWith" text="Not Functioning">
      <formula>LEFT(B173,LEN("Not Functioning"))="Not Functioning"</formula>
    </cfRule>
    <cfRule type="containsText" dxfId="831" priority="825" operator="containsText" text="Functioning">
      <formula>NOT(ISERROR(SEARCH("Functioning",B173)))</formula>
    </cfRule>
  </conditionalFormatting>
  <conditionalFormatting sqref="B165">
    <cfRule type="beginsWith" dxfId="830" priority="853" stopIfTrue="1" operator="beginsWith" text="Functioning At Risk">
      <formula>LEFT(B165,LEN("Functioning At Risk"))="Functioning At Risk"</formula>
    </cfRule>
    <cfRule type="beginsWith" dxfId="829" priority="854" stopIfTrue="1" operator="beginsWith" text="Not Functioning">
      <formula>LEFT(B165,LEN("Not Functioning"))="Not Functioning"</formula>
    </cfRule>
    <cfRule type="containsText" dxfId="828" priority="855" operator="containsText" text="Functioning">
      <formula>NOT(ISERROR(SEARCH("Functioning",B165)))</formula>
    </cfRule>
  </conditionalFormatting>
  <conditionalFormatting sqref="B161:D161 C162:D162 D163:D164">
    <cfRule type="beginsWith" dxfId="827" priority="850" stopIfTrue="1" operator="beginsWith" text="Functioning At Risk">
      <formula>LEFT(B161,LEN("Functioning At Risk"))="Functioning At Risk"</formula>
    </cfRule>
    <cfRule type="beginsWith" dxfId="826" priority="851" stopIfTrue="1" operator="beginsWith" text="Not Functioning">
      <formula>LEFT(B161,LEN("Not Functioning"))="Not Functioning"</formula>
    </cfRule>
    <cfRule type="containsText" dxfId="825" priority="852" operator="containsText" text="Functioning">
      <formula>NOT(ISERROR(SEARCH("Functioning",B161)))</formula>
    </cfRule>
  </conditionalFormatting>
  <conditionalFormatting sqref="C163">
    <cfRule type="beginsWith" dxfId="824" priority="847" stopIfTrue="1" operator="beginsWith" text="Functioning At Risk">
      <formula>LEFT(C163,LEN("Functioning At Risk"))="Functioning At Risk"</formula>
    </cfRule>
    <cfRule type="beginsWith" dxfId="823" priority="848" stopIfTrue="1" operator="beginsWith" text="Not Functioning">
      <formula>LEFT(C163,LEN("Not Functioning"))="Not Functioning"</formula>
    </cfRule>
    <cfRule type="containsText" dxfId="822" priority="849" operator="containsText" text="Functioning">
      <formula>NOT(ISERROR(SEARCH("Functioning",C163)))</formula>
    </cfRule>
  </conditionalFormatting>
  <conditionalFormatting sqref="C160:D160">
    <cfRule type="beginsWith" dxfId="821" priority="856" stopIfTrue="1" operator="beginsWith" text="Functioning At Risk">
      <formula>LEFT(C160,LEN("Functioning At Risk"))="Functioning At Risk"</formula>
    </cfRule>
    <cfRule type="beginsWith" dxfId="820" priority="857" stopIfTrue="1" operator="beginsWith" text="Not Functioning">
      <formula>LEFT(C160,LEN("Not Functioning"))="Not Functioning"</formula>
    </cfRule>
    <cfRule type="containsText" dxfId="819" priority="858" operator="containsText" text="Functioning">
      <formula>NOT(ISERROR(SEARCH("Functioning",C160)))</formula>
    </cfRule>
  </conditionalFormatting>
  <conditionalFormatting sqref="C164">
    <cfRule type="beginsWith" dxfId="818" priority="844" stopIfTrue="1" operator="beginsWith" text="Functioning At Risk">
      <formula>LEFT(C164,LEN("Functioning At Risk"))="Functioning At Risk"</formula>
    </cfRule>
    <cfRule type="beginsWith" dxfId="817" priority="845" stopIfTrue="1" operator="beginsWith" text="Not Functioning">
      <formula>LEFT(C164,LEN("Not Functioning"))="Not Functioning"</formula>
    </cfRule>
    <cfRule type="containsText" dxfId="816" priority="846" operator="containsText" text="Functioning">
      <formula>NOT(ISERROR(SEARCH("Functioning",C164)))</formula>
    </cfRule>
  </conditionalFormatting>
  <conditionalFormatting sqref="D170:D171">
    <cfRule type="beginsWith" dxfId="815" priority="841" stopIfTrue="1" operator="beginsWith" text="Functioning At Risk">
      <formula>LEFT(D170,LEN("Functioning At Risk"))="Functioning At Risk"</formula>
    </cfRule>
    <cfRule type="beginsWith" dxfId="814" priority="842" stopIfTrue="1" operator="beginsWith" text="Not Functioning">
      <formula>LEFT(D170,LEN("Not Functioning"))="Not Functioning"</formula>
    </cfRule>
    <cfRule type="containsText" dxfId="813" priority="843" operator="containsText" text="Functioning">
      <formula>NOT(ISERROR(SEARCH("Functioning",D170)))</formula>
    </cfRule>
  </conditionalFormatting>
  <conditionalFormatting sqref="H169">
    <cfRule type="beginsWith" dxfId="812" priority="838" stopIfTrue="1" operator="beginsWith" text="Functioning At Risk">
      <formula>LEFT(H169,LEN("Functioning At Risk"))="Functioning At Risk"</formula>
    </cfRule>
    <cfRule type="beginsWith" dxfId="811" priority="839" stopIfTrue="1" operator="beginsWith" text="Not Functioning">
      <formula>LEFT(H169,LEN("Not Functioning"))="Not Functioning"</formula>
    </cfRule>
    <cfRule type="containsText" dxfId="810" priority="840" operator="containsText" text="Functioning">
      <formula>NOT(ISERROR(SEARCH("Functioning",H169)))</formula>
    </cfRule>
  </conditionalFormatting>
  <conditionalFormatting sqref="I172:I173 A172:A173">
    <cfRule type="beginsWith" dxfId="809" priority="832" stopIfTrue="1" operator="beginsWith" text="Functioning At Risk">
      <formula>LEFT(A172,LEN("Functioning At Risk"))="Functioning At Risk"</formula>
    </cfRule>
    <cfRule type="beginsWith" dxfId="808" priority="833" stopIfTrue="1" operator="beginsWith" text="Not Functioning">
      <formula>LEFT(A172,LEN("Not Functioning"))="Not Functioning"</formula>
    </cfRule>
    <cfRule type="containsText" dxfId="807" priority="834" operator="containsText" text="Functioning">
      <formula>NOT(ISERROR(SEARCH("Functioning",A172)))</formula>
    </cfRule>
  </conditionalFormatting>
  <conditionalFormatting sqref="D173">
    <cfRule type="beginsWith" dxfId="806" priority="826" stopIfTrue="1" operator="beginsWith" text="Functioning At Risk">
      <formula>LEFT(D173,LEN("Functioning At Risk"))="Functioning At Risk"</formula>
    </cfRule>
    <cfRule type="beginsWith" dxfId="805" priority="827" stopIfTrue="1" operator="beginsWith" text="Not Functioning">
      <formula>LEFT(D173,LEN("Not Functioning"))="Not Functioning"</formula>
    </cfRule>
    <cfRule type="containsText" dxfId="804" priority="828" operator="containsText" text="Functioning">
      <formula>NOT(ISERROR(SEARCH("Functioning",D173)))</formula>
    </cfRule>
  </conditionalFormatting>
  <conditionalFormatting sqref="B172">
    <cfRule type="beginsWith" dxfId="803" priority="820" stopIfTrue="1" operator="beginsWith" text="Functioning At Risk">
      <formula>LEFT(B172,LEN("Functioning At Risk"))="Functioning At Risk"</formula>
    </cfRule>
    <cfRule type="beginsWith" dxfId="802" priority="821" stopIfTrue="1" operator="beginsWith" text="Not Functioning">
      <formula>LEFT(B172,LEN("Not Functioning"))="Not Functioning"</formula>
    </cfRule>
    <cfRule type="containsText" dxfId="801" priority="822" operator="containsText" text="Functioning">
      <formula>NOT(ISERROR(SEARCH("Functioning",B172)))</formula>
    </cfRule>
  </conditionalFormatting>
  <conditionalFormatting sqref="I169">
    <cfRule type="beginsWith" dxfId="800" priority="877" stopIfTrue="1" operator="beginsWith" text="Functioning At Risk">
      <formula>LEFT(I169,LEN("Functioning At Risk"))="Functioning At Risk"</formula>
    </cfRule>
    <cfRule type="beginsWith" dxfId="799" priority="878" stopIfTrue="1" operator="beginsWith" text="Not Functioning">
      <formula>LEFT(I169,LEN("Not Functioning"))="Not Functioning"</formula>
    </cfRule>
    <cfRule type="containsText" dxfId="798" priority="879" operator="containsText" text="Functioning">
      <formula>NOT(ISERROR(SEARCH("Functioning",I169)))</formula>
    </cfRule>
  </conditionalFormatting>
  <conditionalFormatting sqref="H150:H151">
    <cfRule type="beginsWith" dxfId="797" priority="874" stopIfTrue="1" operator="beginsWith" text="Functioning At Risk">
      <formula>LEFT(H150,LEN("Functioning At Risk"))="Functioning At Risk"</formula>
    </cfRule>
    <cfRule type="beginsWith" dxfId="796" priority="875" stopIfTrue="1" operator="beginsWith" text="Not Functioning">
      <formula>LEFT(H150,LEN("Not Functioning"))="Not Functioning"</formula>
    </cfRule>
    <cfRule type="containsText" dxfId="795" priority="876" operator="containsText" text="Functioning">
      <formula>NOT(ISERROR(SEARCH("Functioning",H150)))</formula>
    </cfRule>
  </conditionalFormatting>
  <conditionalFormatting sqref="I150:I152">
    <cfRule type="beginsWith" dxfId="794" priority="871" stopIfTrue="1" operator="beginsWith" text="Functioning At Risk">
      <formula>LEFT(I150,LEN("Functioning At Risk"))="Functioning At Risk"</formula>
    </cfRule>
    <cfRule type="beginsWith" dxfId="793" priority="872" stopIfTrue="1" operator="beginsWith" text="Not Functioning">
      <formula>LEFT(I150,LEN("Not Functioning"))="Not Functioning"</formula>
    </cfRule>
    <cfRule type="containsText" dxfId="792" priority="873" operator="containsText" text="Functioning">
      <formula>NOT(ISERROR(SEARCH("Functioning",I150)))</formula>
    </cfRule>
  </conditionalFormatting>
  <conditionalFormatting sqref="A153:D153 C154:D154">
    <cfRule type="beginsWith" dxfId="791" priority="868" stopIfTrue="1" operator="beginsWith" text="Functioning At Risk">
      <formula>LEFT(A153,LEN("Functioning At Risk"))="Functioning At Risk"</formula>
    </cfRule>
    <cfRule type="beginsWith" dxfId="790" priority="869" stopIfTrue="1" operator="beginsWith" text="Not Functioning">
      <formula>LEFT(A153,LEN("Not Functioning"))="Not Functioning"</formula>
    </cfRule>
    <cfRule type="containsText" dxfId="789" priority="870" operator="containsText" text="Functioning">
      <formula>NOT(ISERROR(SEARCH("Functioning",A153)))</formula>
    </cfRule>
  </conditionalFormatting>
  <conditionalFormatting sqref="H153:I153">
    <cfRule type="beginsWith" dxfId="788" priority="865" stopIfTrue="1" operator="beginsWith" text="Functioning At Risk">
      <formula>LEFT(H153,LEN("Functioning At Risk"))="Functioning At Risk"</formula>
    </cfRule>
    <cfRule type="beginsWith" dxfId="787" priority="866" stopIfTrue="1" operator="beginsWith" text="Not Functioning">
      <formula>LEFT(H153,LEN("Not Functioning"))="Not Functioning"</formula>
    </cfRule>
    <cfRule type="containsText" dxfId="786" priority="867" operator="containsText" text="Functioning">
      <formula>NOT(ISERROR(SEARCH("Functioning",H153)))</formula>
    </cfRule>
  </conditionalFormatting>
  <conditionalFormatting sqref="D205:D206">
    <cfRule type="beginsWith" dxfId="785" priority="778" stopIfTrue="1" operator="beginsWith" text="Functioning At Risk">
      <formula>LEFT(D205,LEN("Functioning At Risk"))="Functioning At Risk"</formula>
    </cfRule>
    <cfRule type="beginsWith" dxfId="784" priority="779" stopIfTrue="1" operator="beginsWith" text="Not Functioning">
      <formula>LEFT(D205,LEN("Not Functioning"))="Not Functioning"</formula>
    </cfRule>
    <cfRule type="containsText" dxfId="783" priority="780" operator="containsText" text="Functioning">
      <formula>NOT(ISERROR(SEARCH("Functioning",D205)))</formula>
    </cfRule>
  </conditionalFormatting>
  <conditionalFormatting sqref="H190:I191 A190:D190 A191 C191:D191">
    <cfRule type="beginsWith" dxfId="782" priority="799" stopIfTrue="1" operator="beginsWith" text="Functioning At Risk">
      <formula>LEFT(A190,LEN("Functioning At Risk"))="Functioning At Risk"</formula>
    </cfRule>
    <cfRule type="beginsWith" dxfId="781" priority="800" stopIfTrue="1" operator="beginsWith" text="Not Functioning">
      <formula>LEFT(A190,LEN("Not Functioning"))="Not Functioning"</formula>
    </cfRule>
    <cfRule type="containsText" dxfId="780" priority="801" operator="containsText" text="Functioning">
      <formula>NOT(ISERROR(SEARCH("Functioning",A190)))</formula>
    </cfRule>
  </conditionalFormatting>
  <conditionalFormatting sqref="A204">
    <cfRule type="beginsWith" dxfId="779" priority="772" stopIfTrue="1" operator="beginsWith" text="Functioning At Risk">
      <formula>LEFT(A204,LEN("Functioning At Risk"))="Functioning At Risk"</formula>
    </cfRule>
    <cfRule type="beginsWith" dxfId="778" priority="773" stopIfTrue="1" operator="beginsWith" text="Not Functioning">
      <formula>LEFT(A204,LEN("Not Functioning"))="Not Functioning"</formula>
    </cfRule>
    <cfRule type="containsText" dxfId="777" priority="774" operator="containsText" text="Functioning">
      <formula>NOT(ISERROR(SEARCH("Functioning",A204)))</formula>
    </cfRule>
  </conditionalFormatting>
  <conditionalFormatting sqref="D193 C192:D192">
    <cfRule type="beginsWith" dxfId="776" priority="796" stopIfTrue="1" operator="beginsWith" text="Functioning At Risk">
      <formula>LEFT(C192,LEN("Functioning At Risk"))="Functioning At Risk"</formula>
    </cfRule>
    <cfRule type="beginsWith" dxfId="775" priority="797" stopIfTrue="1" operator="beginsWith" text="Not Functioning">
      <formula>LEFT(C192,LEN("Not Functioning"))="Not Functioning"</formula>
    </cfRule>
    <cfRule type="containsText" dxfId="774" priority="798" operator="containsText" text="Functioning">
      <formula>NOT(ISERROR(SEARCH("Functioning",C192)))</formula>
    </cfRule>
  </conditionalFormatting>
  <conditionalFormatting sqref="D207">
    <cfRule type="beginsWith" dxfId="773" priority="766" stopIfTrue="1" operator="beginsWith" text="Functioning At Risk">
      <formula>LEFT(D207,LEN("Functioning At Risk"))="Functioning At Risk"</formula>
    </cfRule>
    <cfRule type="beginsWith" dxfId="772" priority="767" stopIfTrue="1" operator="beginsWith" text="Not Functioning">
      <formula>LEFT(D207,LEN("Not Functioning"))="Not Functioning"</formula>
    </cfRule>
    <cfRule type="containsText" dxfId="771" priority="768" operator="containsText" text="Functioning">
      <formula>NOT(ISERROR(SEARCH("Functioning",D207)))</formula>
    </cfRule>
  </conditionalFormatting>
  <conditionalFormatting sqref="B200">
    <cfRule type="beginsWith" dxfId="770" priority="790" stopIfTrue="1" operator="beginsWith" text="Functioning At Risk">
      <formula>LEFT(B200,LEN("Functioning At Risk"))="Functioning At Risk"</formula>
    </cfRule>
    <cfRule type="beginsWith" dxfId="769" priority="791" stopIfTrue="1" operator="beginsWith" text="Not Functioning">
      <formula>LEFT(B200,LEN("Not Functioning"))="Not Functioning"</formula>
    </cfRule>
    <cfRule type="containsText" dxfId="768" priority="792" operator="containsText" text="Functioning">
      <formula>NOT(ISERROR(SEARCH("Functioning",B200)))</formula>
    </cfRule>
  </conditionalFormatting>
  <conditionalFormatting sqref="B196:D196 C197:D197 D198:D199">
    <cfRule type="beginsWith" dxfId="767" priority="787" stopIfTrue="1" operator="beginsWith" text="Functioning At Risk">
      <formula>LEFT(B196,LEN("Functioning At Risk"))="Functioning At Risk"</formula>
    </cfRule>
    <cfRule type="beginsWith" dxfId="766" priority="788" stopIfTrue="1" operator="beginsWith" text="Not Functioning">
      <formula>LEFT(B196,LEN("Not Functioning"))="Not Functioning"</formula>
    </cfRule>
    <cfRule type="containsText" dxfId="765" priority="789" operator="containsText" text="Functioning">
      <formula>NOT(ISERROR(SEARCH("Functioning",B196)))</formula>
    </cfRule>
  </conditionalFormatting>
  <conditionalFormatting sqref="C198">
    <cfRule type="beginsWith" dxfId="764" priority="784" stopIfTrue="1" operator="beginsWith" text="Functioning At Risk">
      <formula>LEFT(C198,LEN("Functioning At Risk"))="Functioning At Risk"</formula>
    </cfRule>
    <cfRule type="beginsWith" dxfId="763" priority="785" stopIfTrue="1" operator="beginsWith" text="Not Functioning">
      <formula>LEFT(C198,LEN("Not Functioning"))="Not Functioning"</formula>
    </cfRule>
    <cfRule type="containsText" dxfId="762" priority="786" operator="containsText" text="Functioning">
      <formula>NOT(ISERROR(SEARCH("Functioning",C198)))</formula>
    </cfRule>
  </conditionalFormatting>
  <conditionalFormatting sqref="C195:D195">
    <cfRule type="beginsWith" dxfId="761" priority="793" stopIfTrue="1" operator="beginsWith" text="Functioning At Risk">
      <formula>LEFT(C195,LEN("Functioning At Risk"))="Functioning At Risk"</formula>
    </cfRule>
    <cfRule type="beginsWith" dxfId="760" priority="794" stopIfTrue="1" operator="beginsWith" text="Not Functioning">
      <formula>LEFT(C195,LEN("Not Functioning"))="Not Functioning"</formula>
    </cfRule>
    <cfRule type="containsText" dxfId="759" priority="795" operator="containsText" text="Functioning">
      <formula>NOT(ISERROR(SEARCH("Functioning",C195)))</formula>
    </cfRule>
  </conditionalFormatting>
  <conditionalFormatting sqref="C199">
    <cfRule type="beginsWith" dxfId="758" priority="781" stopIfTrue="1" operator="beginsWith" text="Functioning At Risk">
      <formula>LEFT(C199,LEN("Functioning At Risk"))="Functioning At Risk"</formula>
    </cfRule>
    <cfRule type="beginsWith" dxfId="757" priority="782" stopIfTrue="1" operator="beginsWith" text="Not Functioning">
      <formula>LEFT(C199,LEN("Not Functioning"))="Not Functioning"</formula>
    </cfRule>
    <cfRule type="containsText" dxfId="756" priority="783" operator="containsText" text="Functioning">
      <formula>NOT(ISERROR(SEARCH("Functioning",C199)))</formula>
    </cfRule>
  </conditionalFormatting>
  <conditionalFormatting sqref="H204">
    <cfRule type="beginsWith" dxfId="755" priority="775" stopIfTrue="1" operator="beginsWith" text="Functioning At Risk">
      <formula>LEFT(H204,LEN("Functioning At Risk"))="Functioning At Risk"</formula>
    </cfRule>
    <cfRule type="beginsWith" dxfId="754" priority="776" stopIfTrue="1" operator="beginsWith" text="Not Functioning">
      <formula>LEFT(H204,LEN("Not Functioning"))="Not Functioning"</formula>
    </cfRule>
    <cfRule type="containsText" dxfId="753" priority="777" operator="containsText" text="Functioning">
      <formula>NOT(ISERROR(SEARCH("Functioning",H204)))</formula>
    </cfRule>
  </conditionalFormatting>
  <conditionalFormatting sqref="I207:I208 A207:A208">
    <cfRule type="beginsWith" dxfId="752" priority="769" stopIfTrue="1" operator="beginsWith" text="Functioning At Risk">
      <formula>LEFT(A207,LEN("Functioning At Risk"))="Functioning At Risk"</formula>
    </cfRule>
    <cfRule type="beginsWith" dxfId="751" priority="770" stopIfTrue="1" operator="beginsWith" text="Not Functioning">
      <formula>LEFT(A207,LEN("Not Functioning"))="Not Functioning"</formula>
    </cfRule>
    <cfRule type="containsText" dxfId="750" priority="771" operator="containsText" text="Functioning">
      <formula>NOT(ISERROR(SEARCH("Functioning",A207)))</formula>
    </cfRule>
  </conditionalFormatting>
  <conditionalFormatting sqref="D208">
    <cfRule type="beginsWith" dxfId="749" priority="763" stopIfTrue="1" operator="beginsWith" text="Functioning At Risk">
      <formula>LEFT(D208,LEN("Functioning At Risk"))="Functioning At Risk"</formula>
    </cfRule>
    <cfRule type="beginsWith" dxfId="748" priority="764" stopIfTrue="1" operator="beginsWith" text="Not Functioning">
      <formula>LEFT(D208,LEN("Not Functioning"))="Not Functioning"</formula>
    </cfRule>
    <cfRule type="containsText" dxfId="747" priority="765" operator="containsText" text="Functioning">
      <formula>NOT(ISERROR(SEARCH("Functioning",D208)))</formula>
    </cfRule>
  </conditionalFormatting>
  <conditionalFormatting sqref="B208">
    <cfRule type="beginsWith" dxfId="746" priority="760" stopIfTrue="1" operator="beginsWith" text="Functioning At Risk">
      <formula>LEFT(B208,LEN("Functioning At Risk"))="Functioning At Risk"</formula>
    </cfRule>
    <cfRule type="beginsWith" dxfId="745" priority="761" stopIfTrue="1" operator="beginsWith" text="Not Functioning">
      <formula>LEFT(B208,LEN("Not Functioning"))="Not Functioning"</formula>
    </cfRule>
    <cfRule type="containsText" dxfId="744" priority="762" operator="containsText" text="Functioning">
      <formula>NOT(ISERROR(SEARCH("Functioning",B208)))</formula>
    </cfRule>
  </conditionalFormatting>
  <conditionalFormatting sqref="B207">
    <cfRule type="beginsWith" dxfId="743" priority="757" stopIfTrue="1" operator="beginsWith" text="Functioning At Risk">
      <formula>LEFT(B207,LEN("Functioning At Risk"))="Functioning At Risk"</formula>
    </cfRule>
    <cfRule type="beginsWith" dxfId="742" priority="758" stopIfTrue="1" operator="beginsWith" text="Not Functioning">
      <formula>LEFT(B207,LEN("Not Functioning"))="Not Functioning"</formula>
    </cfRule>
    <cfRule type="containsText" dxfId="741" priority="759" operator="containsText" text="Functioning">
      <formula>NOT(ISERROR(SEARCH("Functioning",B207)))</formula>
    </cfRule>
  </conditionalFormatting>
  <conditionalFormatting sqref="J185:J187">
    <cfRule type="beginsWith" dxfId="740" priority="817" stopIfTrue="1" operator="beginsWith" text="Functioning At Risk">
      <formula>LEFT(J185,LEN("Functioning At Risk"))="Functioning At Risk"</formula>
    </cfRule>
    <cfRule type="beginsWith" dxfId="739" priority="818" stopIfTrue="1" operator="beginsWith" text="Not Functioning">
      <formula>LEFT(J185,LEN("Not Functioning"))="Not Functioning"</formula>
    </cfRule>
    <cfRule type="containsText" dxfId="738" priority="819" operator="containsText" text="Functioning">
      <formula>NOT(ISERROR(SEARCH("Functioning",J185)))</formula>
    </cfRule>
  </conditionalFormatting>
  <conditionalFormatting sqref="I204">
    <cfRule type="beginsWith" dxfId="737" priority="814" stopIfTrue="1" operator="beginsWith" text="Functioning At Risk">
      <formula>LEFT(I204,LEN("Functioning At Risk"))="Functioning At Risk"</formula>
    </cfRule>
    <cfRule type="beginsWith" dxfId="736" priority="815" stopIfTrue="1" operator="beginsWith" text="Not Functioning">
      <formula>LEFT(I204,LEN("Not Functioning"))="Not Functioning"</formula>
    </cfRule>
    <cfRule type="containsText" dxfId="735" priority="816" operator="containsText" text="Functioning">
      <formula>NOT(ISERROR(SEARCH("Functioning",I204)))</formula>
    </cfRule>
  </conditionalFormatting>
  <conditionalFormatting sqref="H185:H186">
    <cfRule type="beginsWith" dxfId="734" priority="811" stopIfTrue="1" operator="beginsWith" text="Functioning At Risk">
      <formula>LEFT(H185,LEN("Functioning At Risk"))="Functioning At Risk"</formula>
    </cfRule>
    <cfRule type="beginsWith" dxfId="733" priority="812" stopIfTrue="1" operator="beginsWith" text="Not Functioning">
      <formula>LEFT(H185,LEN("Not Functioning"))="Not Functioning"</formula>
    </cfRule>
    <cfRule type="containsText" dxfId="732" priority="813" operator="containsText" text="Functioning">
      <formula>NOT(ISERROR(SEARCH("Functioning",H185)))</formula>
    </cfRule>
  </conditionalFormatting>
  <conditionalFormatting sqref="I185:I187">
    <cfRule type="beginsWith" dxfId="731" priority="808" stopIfTrue="1" operator="beginsWith" text="Functioning At Risk">
      <formula>LEFT(I185,LEN("Functioning At Risk"))="Functioning At Risk"</formula>
    </cfRule>
    <cfRule type="beginsWith" dxfId="730" priority="809" stopIfTrue="1" operator="beginsWith" text="Not Functioning">
      <formula>LEFT(I185,LEN("Not Functioning"))="Not Functioning"</formula>
    </cfRule>
    <cfRule type="containsText" dxfId="729" priority="810" operator="containsText" text="Functioning">
      <formula>NOT(ISERROR(SEARCH("Functioning",I185)))</formula>
    </cfRule>
  </conditionalFormatting>
  <conditionalFormatting sqref="A188:D188 C189:D189">
    <cfRule type="beginsWith" dxfId="728" priority="805" stopIfTrue="1" operator="beginsWith" text="Functioning At Risk">
      <formula>LEFT(A188,LEN("Functioning At Risk"))="Functioning At Risk"</formula>
    </cfRule>
    <cfRule type="beginsWith" dxfId="727" priority="806" stopIfTrue="1" operator="beginsWith" text="Not Functioning">
      <formula>LEFT(A188,LEN("Not Functioning"))="Not Functioning"</formula>
    </cfRule>
    <cfRule type="containsText" dxfId="726" priority="807" operator="containsText" text="Functioning">
      <formula>NOT(ISERROR(SEARCH("Functioning",A188)))</formula>
    </cfRule>
  </conditionalFormatting>
  <conditionalFormatting sqref="H188:I188">
    <cfRule type="beginsWith" dxfId="725" priority="802" stopIfTrue="1" operator="beginsWith" text="Functioning At Risk">
      <formula>LEFT(H188,LEN("Functioning At Risk"))="Functioning At Risk"</formula>
    </cfRule>
    <cfRule type="beginsWith" dxfId="724" priority="803" stopIfTrue="1" operator="beginsWith" text="Not Functioning">
      <formula>LEFT(H188,LEN("Not Functioning"))="Not Functioning"</formula>
    </cfRule>
    <cfRule type="containsText" dxfId="723" priority="804" operator="containsText" text="Functioning">
      <formula>NOT(ISERROR(SEARCH("Functioning",H188)))</formula>
    </cfRule>
  </conditionalFormatting>
  <conditionalFormatting sqref="C233">
    <cfRule type="beginsWith" dxfId="722" priority="721" stopIfTrue="1" operator="beginsWith" text="Functioning At Risk">
      <formula>LEFT(C233,LEN("Functioning At Risk"))="Functioning At Risk"</formula>
    </cfRule>
    <cfRule type="beginsWith" dxfId="721" priority="722" stopIfTrue="1" operator="beginsWith" text="Not Functioning">
      <formula>LEFT(C233,LEN("Not Functioning"))="Not Functioning"</formula>
    </cfRule>
    <cfRule type="containsText" dxfId="720" priority="723" operator="containsText" text="Functioning">
      <formula>NOT(ISERROR(SEARCH("Functioning",C233)))</formula>
    </cfRule>
  </conditionalFormatting>
  <conditionalFormatting sqref="H225:I226 A225:D225 A226 C226:D226">
    <cfRule type="beginsWith" dxfId="719" priority="736" stopIfTrue="1" operator="beginsWith" text="Functioning At Risk">
      <formula>LEFT(A225,LEN("Functioning At Risk"))="Functioning At Risk"</formula>
    </cfRule>
    <cfRule type="beginsWith" dxfId="718" priority="737" stopIfTrue="1" operator="beginsWith" text="Not Functioning">
      <formula>LEFT(A225,LEN("Not Functioning"))="Not Functioning"</formula>
    </cfRule>
    <cfRule type="containsText" dxfId="717" priority="738" operator="containsText" text="Functioning">
      <formula>NOT(ISERROR(SEARCH("Functioning",A225)))</formula>
    </cfRule>
  </conditionalFormatting>
  <conditionalFormatting sqref="D240:D241">
    <cfRule type="beginsWith" dxfId="716" priority="715" stopIfTrue="1" operator="beginsWith" text="Functioning At Risk">
      <formula>LEFT(D240,LEN("Functioning At Risk"))="Functioning At Risk"</formula>
    </cfRule>
    <cfRule type="beginsWith" dxfId="715" priority="716" stopIfTrue="1" operator="beginsWith" text="Not Functioning">
      <formula>LEFT(D240,LEN("Not Functioning"))="Not Functioning"</formula>
    </cfRule>
    <cfRule type="containsText" dxfId="714" priority="717" operator="containsText" text="Functioning">
      <formula>NOT(ISERROR(SEARCH("Functioning",D240)))</formula>
    </cfRule>
  </conditionalFormatting>
  <conditionalFormatting sqref="D228 C227:D227">
    <cfRule type="beginsWith" dxfId="713" priority="733" stopIfTrue="1" operator="beginsWith" text="Functioning At Risk">
      <formula>LEFT(C227,LEN("Functioning At Risk"))="Functioning At Risk"</formula>
    </cfRule>
    <cfRule type="beginsWith" dxfId="712" priority="734" stopIfTrue="1" operator="beginsWith" text="Not Functioning">
      <formula>LEFT(C227,LEN("Not Functioning"))="Not Functioning"</formula>
    </cfRule>
    <cfRule type="containsText" dxfId="711" priority="735" operator="containsText" text="Functioning">
      <formula>NOT(ISERROR(SEARCH("Functioning",C227)))</formula>
    </cfRule>
  </conditionalFormatting>
  <conditionalFormatting sqref="A239">
    <cfRule type="beginsWith" dxfId="710" priority="709" stopIfTrue="1" operator="beginsWith" text="Functioning At Risk">
      <formula>LEFT(A239,LEN("Functioning At Risk"))="Functioning At Risk"</formula>
    </cfRule>
    <cfRule type="beginsWith" dxfId="709" priority="710" stopIfTrue="1" operator="beginsWith" text="Not Functioning">
      <formula>LEFT(A239,LEN("Not Functioning"))="Not Functioning"</formula>
    </cfRule>
    <cfRule type="containsText" dxfId="708" priority="711" operator="containsText" text="Functioning">
      <formula>NOT(ISERROR(SEARCH("Functioning",A239)))</formula>
    </cfRule>
  </conditionalFormatting>
  <conditionalFormatting sqref="B235">
    <cfRule type="beginsWith" dxfId="707" priority="727" stopIfTrue="1" operator="beginsWith" text="Functioning At Risk">
      <formula>LEFT(B235,LEN("Functioning At Risk"))="Functioning At Risk"</formula>
    </cfRule>
    <cfRule type="beginsWith" dxfId="706" priority="728" stopIfTrue="1" operator="beginsWith" text="Not Functioning">
      <formula>LEFT(B235,LEN("Not Functioning"))="Not Functioning"</formula>
    </cfRule>
    <cfRule type="containsText" dxfId="705" priority="729" operator="containsText" text="Functioning">
      <formula>NOT(ISERROR(SEARCH("Functioning",B235)))</formula>
    </cfRule>
  </conditionalFormatting>
  <conditionalFormatting sqref="B231:D231 C232:D232 D233:D234">
    <cfRule type="beginsWith" dxfId="704" priority="724" stopIfTrue="1" operator="beginsWith" text="Functioning At Risk">
      <formula>LEFT(B231,LEN("Functioning At Risk"))="Functioning At Risk"</formula>
    </cfRule>
    <cfRule type="beginsWith" dxfId="703" priority="725" stopIfTrue="1" operator="beginsWith" text="Not Functioning">
      <formula>LEFT(B231,LEN("Not Functioning"))="Not Functioning"</formula>
    </cfRule>
    <cfRule type="containsText" dxfId="702" priority="726" operator="containsText" text="Functioning">
      <formula>NOT(ISERROR(SEARCH("Functioning",B231)))</formula>
    </cfRule>
  </conditionalFormatting>
  <conditionalFormatting sqref="C230:D230">
    <cfRule type="beginsWith" dxfId="701" priority="730" stopIfTrue="1" operator="beginsWith" text="Functioning At Risk">
      <formula>LEFT(C230,LEN("Functioning At Risk"))="Functioning At Risk"</formula>
    </cfRule>
    <cfRule type="beginsWith" dxfId="700" priority="731" stopIfTrue="1" operator="beginsWith" text="Not Functioning">
      <formula>LEFT(C230,LEN("Not Functioning"))="Not Functioning"</formula>
    </cfRule>
    <cfRule type="containsText" dxfId="699" priority="732" operator="containsText" text="Functioning">
      <formula>NOT(ISERROR(SEARCH("Functioning",C230)))</formula>
    </cfRule>
  </conditionalFormatting>
  <conditionalFormatting sqref="C234">
    <cfRule type="beginsWith" dxfId="698" priority="718" stopIfTrue="1" operator="beginsWith" text="Functioning At Risk">
      <formula>LEFT(C234,LEN("Functioning At Risk"))="Functioning At Risk"</formula>
    </cfRule>
    <cfRule type="beginsWith" dxfId="697" priority="719" stopIfTrue="1" operator="beginsWith" text="Not Functioning">
      <formula>LEFT(C234,LEN("Not Functioning"))="Not Functioning"</formula>
    </cfRule>
    <cfRule type="containsText" dxfId="696" priority="720" operator="containsText" text="Functioning">
      <formula>NOT(ISERROR(SEARCH("Functioning",C234)))</formula>
    </cfRule>
  </conditionalFormatting>
  <conditionalFormatting sqref="H239">
    <cfRule type="beginsWith" dxfId="695" priority="712" stopIfTrue="1" operator="beginsWith" text="Functioning At Risk">
      <formula>LEFT(H239,LEN("Functioning At Risk"))="Functioning At Risk"</formula>
    </cfRule>
    <cfRule type="beginsWith" dxfId="694" priority="713" stopIfTrue="1" operator="beginsWith" text="Not Functioning">
      <formula>LEFT(H239,LEN("Not Functioning"))="Not Functioning"</formula>
    </cfRule>
    <cfRule type="containsText" dxfId="693" priority="714" operator="containsText" text="Functioning">
      <formula>NOT(ISERROR(SEARCH("Functioning",H239)))</formula>
    </cfRule>
  </conditionalFormatting>
  <conditionalFormatting sqref="I242:I243 A242:A243">
    <cfRule type="beginsWith" dxfId="692" priority="706" stopIfTrue="1" operator="beginsWith" text="Functioning At Risk">
      <formula>LEFT(A242,LEN("Functioning At Risk"))="Functioning At Risk"</formula>
    </cfRule>
    <cfRule type="beginsWith" dxfId="691" priority="707" stopIfTrue="1" operator="beginsWith" text="Not Functioning">
      <formula>LEFT(A242,LEN("Not Functioning"))="Not Functioning"</formula>
    </cfRule>
    <cfRule type="containsText" dxfId="690" priority="708" operator="containsText" text="Functioning">
      <formula>NOT(ISERROR(SEARCH("Functioning",A242)))</formula>
    </cfRule>
  </conditionalFormatting>
  <conditionalFormatting sqref="D242">
    <cfRule type="beginsWith" dxfId="689" priority="703" stopIfTrue="1" operator="beginsWith" text="Functioning At Risk">
      <formula>LEFT(D242,LEN("Functioning At Risk"))="Functioning At Risk"</formula>
    </cfRule>
    <cfRule type="beginsWith" dxfId="688" priority="704" stopIfTrue="1" operator="beginsWith" text="Not Functioning">
      <formula>LEFT(D242,LEN("Not Functioning"))="Not Functioning"</formula>
    </cfRule>
    <cfRule type="containsText" dxfId="687" priority="705" operator="containsText" text="Functioning">
      <formula>NOT(ISERROR(SEARCH("Functioning",D242)))</formula>
    </cfRule>
  </conditionalFormatting>
  <conditionalFormatting sqref="D243">
    <cfRule type="beginsWith" dxfId="686" priority="700" stopIfTrue="1" operator="beginsWith" text="Functioning At Risk">
      <formula>LEFT(D243,LEN("Functioning At Risk"))="Functioning At Risk"</formula>
    </cfRule>
    <cfRule type="beginsWith" dxfId="685" priority="701" stopIfTrue="1" operator="beginsWith" text="Not Functioning">
      <formula>LEFT(D243,LEN("Not Functioning"))="Not Functioning"</formula>
    </cfRule>
    <cfRule type="containsText" dxfId="684" priority="702" operator="containsText" text="Functioning">
      <formula>NOT(ISERROR(SEARCH("Functioning",D243)))</formula>
    </cfRule>
  </conditionalFormatting>
  <conditionalFormatting sqref="B243">
    <cfRule type="beginsWith" dxfId="683" priority="697" stopIfTrue="1" operator="beginsWith" text="Functioning At Risk">
      <formula>LEFT(B243,LEN("Functioning At Risk"))="Functioning At Risk"</formula>
    </cfRule>
    <cfRule type="beginsWith" dxfId="682" priority="698" stopIfTrue="1" operator="beginsWith" text="Not Functioning">
      <formula>LEFT(B243,LEN("Not Functioning"))="Not Functioning"</formula>
    </cfRule>
    <cfRule type="containsText" dxfId="681" priority="699" operator="containsText" text="Functioning">
      <formula>NOT(ISERROR(SEARCH("Functioning",B243)))</formula>
    </cfRule>
  </conditionalFormatting>
  <conditionalFormatting sqref="B242">
    <cfRule type="beginsWith" dxfId="680" priority="694" stopIfTrue="1" operator="beginsWith" text="Functioning At Risk">
      <formula>LEFT(B242,LEN("Functioning At Risk"))="Functioning At Risk"</formula>
    </cfRule>
    <cfRule type="beginsWith" dxfId="679" priority="695" stopIfTrue="1" operator="beginsWith" text="Not Functioning">
      <formula>LEFT(B242,LEN("Not Functioning"))="Not Functioning"</formula>
    </cfRule>
    <cfRule type="containsText" dxfId="678" priority="696" operator="containsText" text="Functioning">
      <formula>NOT(ISERROR(SEARCH("Functioning",B242)))</formula>
    </cfRule>
  </conditionalFormatting>
  <conditionalFormatting sqref="J220:J222">
    <cfRule type="beginsWith" dxfId="677" priority="754" stopIfTrue="1" operator="beginsWith" text="Functioning At Risk">
      <formula>LEFT(J220,LEN("Functioning At Risk"))="Functioning At Risk"</formula>
    </cfRule>
    <cfRule type="beginsWith" dxfId="676" priority="755" stopIfTrue="1" operator="beginsWith" text="Not Functioning">
      <formula>LEFT(J220,LEN("Not Functioning"))="Not Functioning"</formula>
    </cfRule>
    <cfRule type="containsText" dxfId="675" priority="756" operator="containsText" text="Functioning">
      <formula>NOT(ISERROR(SEARCH("Functioning",J220)))</formula>
    </cfRule>
  </conditionalFormatting>
  <conditionalFormatting sqref="I239">
    <cfRule type="beginsWith" dxfId="674" priority="751" stopIfTrue="1" operator="beginsWith" text="Functioning At Risk">
      <formula>LEFT(I239,LEN("Functioning At Risk"))="Functioning At Risk"</formula>
    </cfRule>
    <cfRule type="beginsWith" dxfId="673" priority="752" stopIfTrue="1" operator="beginsWith" text="Not Functioning">
      <formula>LEFT(I239,LEN("Not Functioning"))="Not Functioning"</formula>
    </cfRule>
    <cfRule type="containsText" dxfId="672" priority="753" operator="containsText" text="Functioning">
      <formula>NOT(ISERROR(SEARCH("Functioning",I239)))</formula>
    </cfRule>
  </conditionalFormatting>
  <conditionalFormatting sqref="H220:H221">
    <cfRule type="beginsWith" dxfId="671" priority="748" stopIfTrue="1" operator="beginsWith" text="Functioning At Risk">
      <formula>LEFT(H220,LEN("Functioning At Risk"))="Functioning At Risk"</formula>
    </cfRule>
    <cfRule type="beginsWith" dxfId="670" priority="749" stopIfTrue="1" operator="beginsWith" text="Not Functioning">
      <formula>LEFT(H220,LEN("Not Functioning"))="Not Functioning"</formula>
    </cfRule>
    <cfRule type="containsText" dxfId="669" priority="750" operator="containsText" text="Functioning">
      <formula>NOT(ISERROR(SEARCH("Functioning",H220)))</formula>
    </cfRule>
  </conditionalFormatting>
  <conditionalFormatting sqref="I220:I222">
    <cfRule type="beginsWith" dxfId="668" priority="745" stopIfTrue="1" operator="beginsWith" text="Functioning At Risk">
      <formula>LEFT(I220,LEN("Functioning At Risk"))="Functioning At Risk"</formula>
    </cfRule>
    <cfRule type="beginsWith" dxfId="667" priority="746" stopIfTrue="1" operator="beginsWith" text="Not Functioning">
      <formula>LEFT(I220,LEN("Not Functioning"))="Not Functioning"</formula>
    </cfRule>
    <cfRule type="containsText" dxfId="666" priority="747" operator="containsText" text="Functioning">
      <formula>NOT(ISERROR(SEARCH("Functioning",I220)))</formula>
    </cfRule>
  </conditionalFormatting>
  <conditionalFormatting sqref="A223:D223 C224:D224">
    <cfRule type="beginsWith" dxfId="665" priority="742" stopIfTrue="1" operator="beginsWith" text="Functioning At Risk">
      <formula>LEFT(A223,LEN("Functioning At Risk"))="Functioning At Risk"</formula>
    </cfRule>
    <cfRule type="beginsWith" dxfId="664" priority="743" stopIfTrue="1" operator="beginsWith" text="Not Functioning">
      <formula>LEFT(A223,LEN("Not Functioning"))="Not Functioning"</formula>
    </cfRule>
    <cfRule type="containsText" dxfId="663" priority="744" operator="containsText" text="Functioning">
      <formula>NOT(ISERROR(SEARCH("Functioning",A223)))</formula>
    </cfRule>
  </conditionalFormatting>
  <conditionalFormatting sqref="H223:I223">
    <cfRule type="beginsWith" dxfId="662" priority="739" stopIfTrue="1" operator="beginsWith" text="Functioning At Risk">
      <formula>LEFT(H223,LEN("Functioning At Risk"))="Functioning At Risk"</formula>
    </cfRule>
    <cfRule type="beginsWith" dxfId="661" priority="740" stopIfTrue="1" operator="beginsWith" text="Not Functioning">
      <formula>LEFT(H223,LEN("Not Functioning"))="Not Functioning"</formula>
    </cfRule>
    <cfRule type="containsText" dxfId="660" priority="741" operator="containsText" text="Functioning">
      <formula>NOT(ISERROR(SEARCH("Functioning",H223)))</formula>
    </cfRule>
  </conditionalFormatting>
  <conditionalFormatting sqref="B270">
    <cfRule type="beginsWith" dxfId="659" priority="664" stopIfTrue="1" operator="beginsWith" text="Functioning At Risk">
      <formula>LEFT(B270,LEN("Functioning At Risk"))="Functioning At Risk"</formula>
    </cfRule>
    <cfRule type="beginsWith" dxfId="658" priority="665" stopIfTrue="1" operator="beginsWith" text="Not Functioning">
      <formula>LEFT(B270,LEN("Not Functioning"))="Not Functioning"</formula>
    </cfRule>
    <cfRule type="containsText" dxfId="657" priority="666" operator="containsText" text="Functioning">
      <formula>NOT(ISERROR(SEARCH("Functioning",B270)))</formula>
    </cfRule>
  </conditionalFormatting>
  <conditionalFormatting sqref="H260:I261 A260:D260 A261 C261:D261">
    <cfRule type="beginsWith" dxfId="656" priority="673" stopIfTrue="1" operator="beginsWith" text="Functioning At Risk">
      <formula>LEFT(A260,LEN("Functioning At Risk"))="Functioning At Risk"</formula>
    </cfRule>
    <cfRule type="beginsWith" dxfId="655" priority="674" stopIfTrue="1" operator="beginsWith" text="Not Functioning">
      <formula>LEFT(A260,LEN("Not Functioning"))="Not Functioning"</formula>
    </cfRule>
    <cfRule type="containsText" dxfId="654" priority="675" operator="containsText" text="Functioning">
      <formula>NOT(ISERROR(SEARCH("Functioning",A260)))</formula>
    </cfRule>
  </conditionalFormatting>
  <conditionalFormatting sqref="C268">
    <cfRule type="beginsWith" dxfId="653" priority="658" stopIfTrue="1" operator="beginsWith" text="Functioning At Risk">
      <formula>LEFT(C268,LEN("Functioning At Risk"))="Functioning At Risk"</formula>
    </cfRule>
    <cfRule type="beginsWith" dxfId="652" priority="659" stopIfTrue="1" operator="beginsWith" text="Not Functioning">
      <formula>LEFT(C268,LEN("Not Functioning"))="Not Functioning"</formula>
    </cfRule>
    <cfRule type="containsText" dxfId="651" priority="660" operator="containsText" text="Functioning">
      <formula>NOT(ISERROR(SEARCH("Functioning",C268)))</formula>
    </cfRule>
  </conditionalFormatting>
  <conditionalFormatting sqref="D263 C262:D262">
    <cfRule type="beginsWith" dxfId="650" priority="670" stopIfTrue="1" operator="beginsWith" text="Functioning At Risk">
      <formula>LEFT(C262,LEN("Functioning At Risk"))="Functioning At Risk"</formula>
    </cfRule>
    <cfRule type="beginsWith" dxfId="649" priority="671" stopIfTrue="1" operator="beginsWith" text="Not Functioning">
      <formula>LEFT(C262,LEN("Not Functioning"))="Not Functioning"</formula>
    </cfRule>
    <cfRule type="containsText" dxfId="648" priority="672" operator="containsText" text="Functioning">
      <formula>NOT(ISERROR(SEARCH("Functioning",C262)))</formula>
    </cfRule>
  </conditionalFormatting>
  <conditionalFormatting sqref="D275:D276">
    <cfRule type="beginsWith" dxfId="647" priority="652" stopIfTrue="1" operator="beginsWith" text="Functioning At Risk">
      <formula>LEFT(D275,LEN("Functioning At Risk"))="Functioning At Risk"</formula>
    </cfRule>
    <cfRule type="beginsWith" dxfId="646" priority="653" stopIfTrue="1" operator="beginsWith" text="Not Functioning">
      <formula>LEFT(D275,LEN("Not Functioning"))="Not Functioning"</formula>
    </cfRule>
    <cfRule type="containsText" dxfId="645" priority="654" operator="containsText" text="Functioning">
      <formula>NOT(ISERROR(SEARCH("Functioning",D275)))</formula>
    </cfRule>
  </conditionalFormatting>
  <conditionalFormatting sqref="B266:D266 C267:D267 D268:D269">
    <cfRule type="beginsWith" dxfId="644" priority="661" stopIfTrue="1" operator="beginsWith" text="Functioning At Risk">
      <formula>LEFT(B266,LEN("Functioning At Risk"))="Functioning At Risk"</formula>
    </cfRule>
    <cfRule type="beginsWith" dxfId="643" priority="662" stopIfTrue="1" operator="beginsWith" text="Not Functioning">
      <formula>LEFT(B266,LEN("Not Functioning"))="Not Functioning"</formula>
    </cfRule>
    <cfRule type="containsText" dxfId="642" priority="663" operator="containsText" text="Functioning">
      <formula>NOT(ISERROR(SEARCH("Functioning",B266)))</formula>
    </cfRule>
  </conditionalFormatting>
  <conditionalFormatting sqref="C265:D265">
    <cfRule type="beginsWith" dxfId="641" priority="667" stopIfTrue="1" operator="beginsWith" text="Functioning At Risk">
      <formula>LEFT(C265,LEN("Functioning At Risk"))="Functioning At Risk"</formula>
    </cfRule>
    <cfRule type="beginsWith" dxfId="640" priority="668" stopIfTrue="1" operator="beginsWith" text="Not Functioning">
      <formula>LEFT(C265,LEN("Not Functioning"))="Not Functioning"</formula>
    </cfRule>
    <cfRule type="containsText" dxfId="639" priority="669" operator="containsText" text="Functioning">
      <formula>NOT(ISERROR(SEARCH("Functioning",C265)))</formula>
    </cfRule>
  </conditionalFormatting>
  <conditionalFormatting sqref="C269">
    <cfRule type="beginsWith" dxfId="638" priority="655" stopIfTrue="1" operator="beginsWith" text="Functioning At Risk">
      <formula>LEFT(C269,LEN("Functioning At Risk"))="Functioning At Risk"</formula>
    </cfRule>
    <cfRule type="beginsWith" dxfId="637" priority="656" stopIfTrue="1" operator="beginsWith" text="Not Functioning">
      <formula>LEFT(C269,LEN("Not Functioning"))="Not Functioning"</formula>
    </cfRule>
    <cfRule type="containsText" dxfId="636" priority="657" operator="containsText" text="Functioning">
      <formula>NOT(ISERROR(SEARCH("Functioning",C269)))</formula>
    </cfRule>
  </conditionalFormatting>
  <conditionalFormatting sqref="H274">
    <cfRule type="beginsWith" dxfId="635" priority="649" stopIfTrue="1" operator="beginsWith" text="Functioning At Risk">
      <formula>LEFT(H274,LEN("Functioning At Risk"))="Functioning At Risk"</formula>
    </cfRule>
    <cfRule type="beginsWith" dxfId="634" priority="650" stopIfTrue="1" operator="beginsWith" text="Not Functioning">
      <formula>LEFT(H274,LEN("Not Functioning"))="Not Functioning"</formula>
    </cfRule>
    <cfRule type="containsText" dxfId="633" priority="651" operator="containsText" text="Functioning">
      <formula>NOT(ISERROR(SEARCH("Functioning",H274)))</formula>
    </cfRule>
  </conditionalFormatting>
  <conditionalFormatting sqref="A274">
    <cfRule type="beginsWith" dxfId="632" priority="646" stopIfTrue="1" operator="beginsWith" text="Functioning At Risk">
      <formula>LEFT(A274,LEN("Functioning At Risk"))="Functioning At Risk"</formula>
    </cfRule>
    <cfRule type="beginsWith" dxfId="631" priority="647" stopIfTrue="1" operator="beginsWith" text="Not Functioning">
      <formula>LEFT(A274,LEN("Not Functioning"))="Not Functioning"</formula>
    </cfRule>
    <cfRule type="containsText" dxfId="630" priority="648" operator="containsText" text="Functioning">
      <formula>NOT(ISERROR(SEARCH("Functioning",A274)))</formula>
    </cfRule>
  </conditionalFormatting>
  <conditionalFormatting sqref="I277:I278 A277:A278">
    <cfRule type="beginsWith" dxfId="629" priority="643" stopIfTrue="1" operator="beginsWith" text="Functioning At Risk">
      <formula>LEFT(A277,LEN("Functioning At Risk"))="Functioning At Risk"</formula>
    </cfRule>
    <cfRule type="beginsWith" dxfId="628" priority="644" stopIfTrue="1" operator="beginsWith" text="Not Functioning">
      <formula>LEFT(A277,LEN("Not Functioning"))="Not Functioning"</formula>
    </cfRule>
    <cfRule type="containsText" dxfId="627" priority="645" operator="containsText" text="Functioning">
      <formula>NOT(ISERROR(SEARCH("Functioning",A277)))</formula>
    </cfRule>
  </conditionalFormatting>
  <conditionalFormatting sqref="D277">
    <cfRule type="beginsWith" dxfId="626" priority="640" stopIfTrue="1" operator="beginsWith" text="Functioning At Risk">
      <formula>LEFT(D277,LEN("Functioning At Risk"))="Functioning At Risk"</formula>
    </cfRule>
    <cfRule type="beginsWith" dxfId="625" priority="641" stopIfTrue="1" operator="beginsWith" text="Not Functioning">
      <formula>LEFT(D277,LEN("Not Functioning"))="Not Functioning"</formula>
    </cfRule>
    <cfRule type="containsText" dxfId="624" priority="642" operator="containsText" text="Functioning">
      <formula>NOT(ISERROR(SEARCH("Functioning",D277)))</formula>
    </cfRule>
  </conditionalFormatting>
  <conditionalFormatting sqref="D278">
    <cfRule type="beginsWith" dxfId="623" priority="637" stopIfTrue="1" operator="beginsWith" text="Functioning At Risk">
      <formula>LEFT(D278,LEN("Functioning At Risk"))="Functioning At Risk"</formula>
    </cfRule>
    <cfRule type="beginsWith" dxfId="622" priority="638" stopIfTrue="1" operator="beginsWith" text="Not Functioning">
      <formula>LEFT(D278,LEN("Not Functioning"))="Not Functioning"</formula>
    </cfRule>
    <cfRule type="containsText" dxfId="621" priority="639" operator="containsText" text="Functioning">
      <formula>NOT(ISERROR(SEARCH("Functioning",D278)))</formula>
    </cfRule>
  </conditionalFormatting>
  <conditionalFormatting sqref="B278">
    <cfRule type="beginsWith" dxfId="620" priority="634" stopIfTrue="1" operator="beginsWith" text="Functioning At Risk">
      <formula>LEFT(B278,LEN("Functioning At Risk"))="Functioning At Risk"</formula>
    </cfRule>
    <cfRule type="beginsWith" dxfId="619" priority="635" stopIfTrue="1" operator="beginsWith" text="Not Functioning">
      <formula>LEFT(B278,LEN("Not Functioning"))="Not Functioning"</formula>
    </cfRule>
    <cfRule type="containsText" dxfId="618" priority="636" operator="containsText" text="Functioning">
      <formula>NOT(ISERROR(SEARCH("Functioning",B278)))</formula>
    </cfRule>
  </conditionalFormatting>
  <conditionalFormatting sqref="B277">
    <cfRule type="beginsWith" dxfId="617" priority="631" stopIfTrue="1" operator="beginsWith" text="Functioning At Risk">
      <formula>LEFT(B277,LEN("Functioning At Risk"))="Functioning At Risk"</formula>
    </cfRule>
    <cfRule type="beginsWith" dxfId="616" priority="632" stopIfTrue="1" operator="beginsWith" text="Not Functioning">
      <formula>LEFT(B277,LEN("Not Functioning"))="Not Functioning"</formula>
    </cfRule>
    <cfRule type="containsText" dxfId="615" priority="633" operator="containsText" text="Functioning">
      <formula>NOT(ISERROR(SEARCH("Functioning",B277)))</formula>
    </cfRule>
  </conditionalFormatting>
  <conditionalFormatting sqref="J255:J257">
    <cfRule type="beginsWith" dxfId="614" priority="691" stopIfTrue="1" operator="beginsWith" text="Functioning At Risk">
      <formula>LEFT(J255,LEN("Functioning At Risk"))="Functioning At Risk"</formula>
    </cfRule>
    <cfRule type="beginsWith" dxfId="613" priority="692" stopIfTrue="1" operator="beginsWith" text="Not Functioning">
      <formula>LEFT(J255,LEN("Not Functioning"))="Not Functioning"</formula>
    </cfRule>
    <cfRule type="containsText" dxfId="612" priority="693" operator="containsText" text="Functioning">
      <formula>NOT(ISERROR(SEARCH("Functioning",J255)))</formula>
    </cfRule>
  </conditionalFormatting>
  <conditionalFormatting sqref="I274">
    <cfRule type="beginsWith" dxfId="611" priority="688" stopIfTrue="1" operator="beginsWith" text="Functioning At Risk">
      <formula>LEFT(I274,LEN("Functioning At Risk"))="Functioning At Risk"</formula>
    </cfRule>
    <cfRule type="beginsWith" dxfId="610" priority="689" stopIfTrue="1" operator="beginsWith" text="Not Functioning">
      <formula>LEFT(I274,LEN("Not Functioning"))="Not Functioning"</formula>
    </cfRule>
    <cfRule type="containsText" dxfId="609" priority="690" operator="containsText" text="Functioning">
      <formula>NOT(ISERROR(SEARCH("Functioning",I274)))</formula>
    </cfRule>
  </conditionalFormatting>
  <conditionalFormatting sqref="H255:H256">
    <cfRule type="beginsWith" dxfId="608" priority="685" stopIfTrue="1" operator="beginsWith" text="Functioning At Risk">
      <formula>LEFT(H255,LEN("Functioning At Risk"))="Functioning At Risk"</formula>
    </cfRule>
    <cfRule type="beginsWith" dxfId="607" priority="686" stopIfTrue="1" operator="beginsWith" text="Not Functioning">
      <formula>LEFT(H255,LEN("Not Functioning"))="Not Functioning"</formula>
    </cfRule>
    <cfRule type="containsText" dxfId="606" priority="687" operator="containsText" text="Functioning">
      <formula>NOT(ISERROR(SEARCH("Functioning",H255)))</formula>
    </cfRule>
  </conditionalFormatting>
  <conditionalFormatting sqref="I255:I257">
    <cfRule type="beginsWith" dxfId="605" priority="682" stopIfTrue="1" operator="beginsWith" text="Functioning At Risk">
      <formula>LEFT(I255,LEN("Functioning At Risk"))="Functioning At Risk"</formula>
    </cfRule>
    <cfRule type="beginsWith" dxfId="604" priority="683" stopIfTrue="1" operator="beginsWith" text="Not Functioning">
      <formula>LEFT(I255,LEN("Not Functioning"))="Not Functioning"</formula>
    </cfRule>
    <cfRule type="containsText" dxfId="603" priority="684" operator="containsText" text="Functioning">
      <formula>NOT(ISERROR(SEARCH("Functioning",I255)))</formula>
    </cfRule>
  </conditionalFormatting>
  <conditionalFormatting sqref="A258:D258 C259:D259">
    <cfRule type="beginsWith" dxfId="602" priority="679" stopIfTrue="1" operator="beginsWith" text="Functioning At Risk">
      <formula>LEFT(A258,LEN("Functioning At Risk"))="Functioning At Risk"</formula>
    </cfRule>
    <cfRule type="beginsWith" dxfId="601" priority="680" stopIfTrue="1" operator="beginsWith" text="Not Functioning">
      <formula>LEFT(A258,LEN("Not Functioning"))="Not Functioning"</formula>
    </cfRule>
    <cfRule type="containsText" dxfId="600" priority="681" operator="containsText" text="Functioning">
      <formula>NOT(ISERROR(SEARCH("Functioning",A258)))</formula>
    </cfRule>
  </conditionalFormatting>
  <conditionalFormatting sqref="H258:I258">
    <cfRule type="beginsWith" dxfId="599" priority="676" stopIfTrue="1" operator="beginsWith" text="Functioning At Risk">
      <formula>LEFT(H258,LEN("Functioning At Risk"))="Functioning At Risk"</formula>
    </cfRule>
    <cfRule type="beginsWith" dxfId="598" priority="677" stopIfTrue="1" operator="beginsWith" text="Not Functioning">
      <formula>LEFT(H258,LEN("Not Functioning"))="Not Functioning"</formula>
    </cfRule>
    <cfRule type="containsText" dxfId="597" priority="678" operator="containsText" text="Functioning">
      <formula>NOT(ISERROR(SEARCH("Functioning",H258)))</formula>
    </cfRule>
  </conditionalFormatting>
  <conditionalFormatting sqref="H295:I296 A295:D295 A296 C296:D296">
    <cfRule type="beginsWith" dxfId="596" priority="610" stopIfTrue="1" operator="beginsWith" text="Functioning At Risk">
      <formula>LEFT(A295,LEN("Functioning At Risk"))="Functioning At Risk"</formula>
    </cfRule>
    <cfRule type="beginsWith" dxfId="595" priority="611" stopIfTrue="1" operator="beginsWith" text="Not Functioning">
      <formula>LEFT(A295,LEN("Not Functioning"))="Not Functioning"</formula>
    </cfRule>
    <cfRule type="containsText" dxfId="594" priority="612" operator="containsText" text="Functioning">
      <formula>NOT(ISERROR(SEARCH("Functioning",A295)))</formula>
    </cfRule>
  </conditionalFormatting>
  <conditionalFormatting sqref="B305">
    <cfRule type="beginsWith" dxfId="593" priority="601" stopIfTrue="1" operator="beginsWith" text="Functioning At Risk">
      <formula>LEFT(B305,LEN("Functioning At Risk"))="Functioning At Risk"</formula>
    </cfRule>
    <cfRule type="beginsWith" dxfId="592" priority="602" stopIfTrue="1" operator="beginsWith" text="Not Functioning">
      <formula>LEFT(B305,LEN("Not Functioning"))="Not Functioning"</formula>
    </cfRule>
    <cfRule type="containsText" dxfId="591" priority="603" operator="containsText" text="Functioning">
      <formula>NOT(ISERROR(SEARCH("Functioning",B305)))</formula>
    </cfRule>
  </conditionalFormatting>
  <conditionalFormatting sqref="D298 C297:D297">
    <cfRule type="beginsWith" dxfId="590" priority="607" stopIfTrue="1" operator="beginsWith" text="Functioning At Risk">
      <formula>LEFT(C297,LEN("Functioning At Risk"))="Functioning At Risk"</formula>
    </cfRule>
    <cfRule type="beginsWith" dxfId="589" priority="608" stopIfTrue="1" operator="beginsWith" text="Not Functioning">
      <formula>LEFT(C297,LEN("Not Functioning"))="Not Functioning"</formula>
    </cfRule>
    <cfRule type="containsText" dxfId="588" priority="609" operator="containsText" text="Functioning">
      <formula>NOT(ISERROR(SEARCH("Functioning",C297)))</formula>
    </cfRule>
  </conditionalFormatting>
  <conditionalFormatting sqref="C303">
    <cfRule type="beginsWith" dxfId="587" priority="595" stopIfTrue="1" operator="beginsWith" text="Functioning At Risk">
      <formula>LEFT(C303,LEN("Functioning At Risk"))="Functioning At Risk"</formula>
    </cfRule>
    <cfRule type="beginsWith" dxfId="586" priority="596" stopIfTrue="1" operator="beginsWith" text="Not Functioning">
      <formula>LEFT(C303,LEN("Not Functioning"))="Not Functioning"</formula>
    </cfRule>
    <cfRule type="containsText" dxfId="585" priority="597" operator="containsText" text="Functioning">
      <formula>NOT(ISERROR(SEARCH("Functioning",C303)))</formula>
    </cfRule>
  </conditionalFormatting>
  <conditionalFormatting sqref="B301:D301 C302:D302 D303:D304">
    <cfRule type="beginsWith" dxfId="584" priority="598" stopIfTrue="1" operator="beginsWith" text="Functioning At Risk">
      <formula>LEFT(B301,LEN("Functioning At Risk"))="Functioning At Risk"</formula>
    </cfRule>
    <cfRule type="beginsWith" dxfId="583" priority="599" stopIfTrue="1" operator="beginsWith" text="Not Functioning">
      <formula>LEFT(B301,LEN("Not Functioning"))="Not Functioning"</formula>
    </cfRule>
    <cfRule type="containsText" dxfId="582" priority="600" operator="containsText" text="Functioning">
      <formula>NOT(ISERROR(SEARCH("Functioning",B301)))</formula>
    </cfRule>
  </conditionalFormatting>
  <conditionalFormatting sqref="C300:D300">
    <cfRule type="beginsWith" dxfId="581" priority="604" stopIfTrue="1" operator="beginsWith" text="Functioning At Risk">
      <formula>LEFT(C300,LEN("Functioning At Risk"))="Functioning At Risk"</formula>
    </cfRule>
    <cfRule type="beginsWith" dxfId="580" priority="605" stopIfTrue="1" operator="beginsWith" text="Not Functioning">
      <formula>LEFT(C300,LEN("Not Functioning"))="Not Functioning"</formula>
    </cfRule>
    <cfRule type="containsText" dxfId="579" priority="606" operator="containsText" text="Functioning">
      <formula>NOT(ISERROR(SEARCH("Functioning",C300)))</formula>
    </cfRule>
  </conditionalFormatting>
  <conditionalFormatting sqref="C304">
    <cfRule type="beginsWith" dxfId="578" priority="592" stopIfTrue="1" operator="beginsWith" text="Functioning At Risk">
      <formula>LEFT(C304,LEN("Functioning At Risk"))="Functioning At Risk"</formula>
    </cfRule>
    <cfRule type="beginsWith" dxfId="577" priority="593" stopIfTrue="1" operator="beginsWith" text="Not Functioning">
      <formula>LEFT(C304,LEN("Not Functioning"))="Not Functioning"</formula>
    </cfRule>
    <cfRule type="containsText" dxfId="576" priority="594" operator="containsText" text="Functioning">
      <formula>NOT(ISERROR(SEARCH("Functioning",C304)))</formula>
    </cfRule>
  </conditionalFormatting>
  <conditionalFormatting sqref="D310:D311">
    <cfRule type="beginsWith" dxfId="575" priority="589" stopIfTrue="1" operator="beginsWith" text="Functioning At Risk">
      <formula>LEFT(D310,LEN("Functioning At Risk"))="Functioning At Risk"</formula>
    </cfRule>
    <cfRule type="beginsWith" dxfId="574" priority="590" stopIfTrue="1" operator="beginsWith" text="Not Functioning">
      <formula>LEFT(D310,LEN("Not Functioning"))="Not Functioning"</formula>
    </cfRule>
    <cfRule type="containsText" dxfId="573" priority="591" operator="containsText" text="Functioning">
      <formula>NOT(ISERROR(SEARCH("Functioning",D310)))</formula>
    </cfRule>
  </conditionalFormatting>
  <conditionalFormatting sqref="H309">
    <cfRule type="beginsWith" dxfId="572" priority="586" stopIfTrue="1" operator="beginsWith" text="Functioning At Risk">
      <formula>LEFT(H309,LEN("Functioning At Risk"))="Functioning At Risk"</formula>
    </cfRule>
    <cfRule type="beginsWith" dxfId="571" priority="587" stopIfTrue="1" operator="beginsWith" text="Not Functioning">
      <formula>LEFT(H309,LEN("Not Functioning"))="Not Functioning"</formula>
    </cfRule>
    <cfRule type="containsText" dxfId="570" priority="588" operator="containsText" text="Functioning">
      <formula>NOT(ISERROR(SEARCH("Functioning",H309)))</formula>
    </cfRule>
  </conditionalFormatting>
  <conditionalFormatting sqref="A309">
    <cfRule type="beginsWith" dxfId="569" priority="583" stopIfTrue="1" operator="beginsWith" text="Functioning At Risk">
      <formula>LEFT(A309,LEN("Functioning At Risk"))="Functioning At Risk"</formula>
    </cfRule>
    <cfRule type="beginsWith" dxfId="568" priority="584" stopIfTrue="1" operator="beginsWith" text="Not Functioning">
      <formula>LEFT(A309,LEN("Not Functioning"))="Not Functioning"</formula>
    </cfRule>
    <cfRule type="containsText" dxfId="567" priority="585" operator="containsText" text="Functioning">
      <formula>NOT(ISERROR(SEARCH("Functioning",A309)))</formula>
    </cfRule>
  </conditionalFormatting>
  <conditionalFormatting sqref="I312:I313 A312:A313">
    <cfRule type="beginsWith" dxfId="566" priority="580" stopIfTrue="1" operator="beginsWith" text="Functioning At Risk">
      <formula>LEFT(A312,LEN("Functioning At Risk"))="Functioning At Risk"</formula>
    </cfRule>
    <cfRule type="beginsWith" dxfId="565" priority="581" stopIfTrue="1" operator="beginsWith" text="Not Functioning">
      <formula>LEFT(A312,LEN("Not Functioning"))="Not Functioning"</formula>
    </cfRule>
    <cfRule type="containsText" dxfId="564" priority="582" operator="containsText" text="Functioning">
      <formula>NOT(ISERROR(SEARCH("Functioning",A312)))</formula>
    </cfRule>
  </conditionalFormatting>
  <conditionalFormatting sqref="D312">
    <cfRule type="beginsWith" dxfId="563" priority="577" stopIfTrue="1" operator="beginsWith" text="Functioning At Risk">
      <formula>LEFT(D312,LEN("Functioning At Risk"))="Functioning At Risk"</formula>
    </cfRule>
    <cfRule type="beginsWith" dxfId="562" priority="578" stopIfTrue="1" operator="beginsWith" text="Not Functioning">
      <formula>LEFT(D312,LEN("Not Functioning"))="Not Functioning"</formula>
    </cfRule>
    <cfRule type="containsText" dxfId="561" priority="579" operator="containsText" text="Functioning">
      <formula>NOT(ISERROR(SEARCH("Functioning",D312)))</formula>
    </cfRule>
  </conditionalFormatting>
  <conditionalFormatting sqref="D313">
    <cfRule type="beginsWith" dxfId="560" priority="574" stopIfTrue="1" operator="beginsWith" text="Functioning At Risk">
      <formula>LEFT(D313,LEN("Functioning At Risk"))="Functioning At Risk"</formula>
    </cfRule>
    <cfRule type="beginsWith" dxfId="559" priority="575" stopIfTrue="1" operator="beginsWith" text="Not Functioning">
      <formula>LEFT(D313,LEN("Not Functioning"))="Not Functioning"</formula>
    </cfRule>
    <cfRule type="containsText" dxfId="558" priority="576" operator="containsText" text="Functioning">
      <formula>NOT(ISERROR(SEARCH("Functioning",D313)))</formula>
    </cfRule>
  </conditionalFormatting>
  <conditionalFormatting sqref="B313">
    <cfRule type="beginsWith" dxfId="557" priority="571" stopIfTrue="1" operator="beginsWith" text="Functioning At Risk">
      <formula>LEFT(B313,LEN("Functioning At Risk"))="Functioning At Risk"</formula>
    </cfRule>
    <cfRule type="beginsWith" dxfId="556" priority="572" stopIfTrue="1" operator="beginsWith" text="Not Functioning">
      <formula>LEFT(B313,LEN("Not Functioning"))="Not Functioning"</formula>
    </cfRule>
    <cfRule type="containsText" dxfId="555" priority="573" operator="containsText" text="Functioning">
      <formula>NOT(ISERROR(SEARCH("Functioning",B313)))</formula>
    </cfRule>
  </conditionalFormatting>
  <conditionalFormatting sqref="B312">
    <cfRule type="beginsWith" dxfId="554" priority="568" stopIfTrue="1" operator="beginsWith" text="Functioning At Risk">
      <formula>LEFT(B312,LEN("Functioning At Risk"))="Functioning At Risk"</formula>
    </cfRule>
    <cfRule type="beginsWith" dxfId="553" priority="569" stopIfTrue="1" operator="beginsWith" text="Not Functioning">
      <formula>LEFT(B312,LEN("Not Functioning"))="Not Functioning"</formula>
    </cfRule>
    <cfRule type="containsText" dxfId="552" priority="570" operator="containsText" text="Functioning">
      <formula>NOT(ISERROR(SEARCH("Functioning",B312)))</formula>
    </cfRule>
  </conditionalFormatting>
  <conditionalFormatting sqref="J290:J292">
    <cfRule type="beginsWith" dxfId="551" priority="628" stopIfTrue="1" operator="beginsWith" text="Functioning At Risk">
      <formula>LEFT(J290,LEN("Functioning At Risk"))="Functioning At Risk"</formula>
    </cfRule>
    <cfRule type="beginsWith" dxfId="550" priority="629" stopIfTrue="1" operator="beginsWith" text="Not Functioning">
      <formula>LEFT(J290,LEN("Not Functioning"))="Not Functioning"</formula>
    </cfRule>
    <cfRule type="containsText" dxfId="549" priority="630" operator="containsText" text="Functioning">
      <formula>NOT(ISERROR(SEARCH("Functioning",J290)))</formula>
    </cfRule>
  </conditionalFormatting>
  <conditionalFormatting sqref="I309">
    <cfRule type="beginsWith" dxfId="548" priority="625" stopIfTrue="1" operator="beginsWith" text="Functioning At Risk">
      <formula>LEFT(I309,LEN("Functioning At Risk"))="Functioning At Risk"</formula>
    </cfRule>
    <cfRule type="beginsWith" dxfId="547" priority="626" stopIfTrue="1" operator="beginsWith" text="Not Functioning">
      <formula>LEFT(I309,LEN("Not Functioning"))="Not Functioning"</formula>
    </cfRule>
    <cfRule type="containsText" dxfId="546" priority="627" operator="containsText" text="Functioning">
      <formula>NOT(ISERROR(SEARCH("Functioning",I309)))</formula>
    </cfRule>
  </conditionalFormatting>
  <conditionalFormatting sqref="H290:H291">
    <cfRule type="beginsWith" dxfId="545" priority="622" stopIfTrue="1" operator="beginsWith" text="Functioning At Risk">
      <formula>LEFT(H290,LEN("Functioning At Risk"))="Functioning At Risk"</formula>
    </cfRule>
    <cfRule type="beginsWith" dxfId="544" priority="623" stopIfTrue="1" operator="beginsWith" text="Not Functioning">
      <formula>LEFT(H290,LEN("Not Functioning"))="Not Functioning"</formula>
    </cfRule>
    <cfRule type="containsText" dxfId="543" priority="624" operator="containsText" text="Functioning">
      <formula>NOT(ISERROR(SEARCH("Functioning",H290)))</formula>
    </cfRule>
  </conditionalFormatting>
  <conditionalFormatting sqref="I290:I292">
    <cfRule type="beginsWith" dxfId="542" priority="619" stopIfTrue="1" operator="beginsWith" text="Functioning At Risk">
      <formula>LEFT(I290,LEN("Functioning At Risk"))="Functioning At Risk"</formula>
    </cfRule>
    <cfRule type="beginsWith" dxfId="541" priority="620" stopIfTrue="1" operator="beginsWith" text="Not Functioning">
      <formula>LEFT(I290,LEN("Not Functioning"))="Not Functioning"</formula>
    </cfRule>
    <cfRule type="containsText" dxfId="540" priority="621" operator="containsText" text="Functioning">
      <formula>NOT(ISERROR(SEARCH("Functioning",I290)))</formula>
    </cfRule>
  </conditionalFormatting>
  <conditionalFormatting sqref="A293:D293 C294:D294">
    <cfRule type="beginsWith" dxfId="539" priority="616" stopIfTrue="1" operator="beginsWith" text="Functioning At Risk">
      <formula>LEFT(A293,LEN("Functioning At Risk"))="Functioning At Risk"</formula>
    </cfRule>
    <cfRule type="beginsWith" dxfId="538" priority="617" stopIfTrue="1" operator="beginsWith" text="Not Functioning">
      <formula>LEFT(A293,LEN("Not Functioning"))="Not Functioning"</formula>
    </cfRule>
    <cfRule type="containsText" dxfId="537" priority="618" operator="containsText" text="Functioning">
      <formula>NOT(ISERROR(SEARCH("Functioning",A293)))</formula>
    </cfRule>
  </conditionalFormatting>
  <conditionalFormatting sqref="H293:I293">
    <cfRule type="beginsWith" dxfId="536" priority="613" stopIfTrue="1" operator="beginsWith" text="Functioning At Risk">
      <formula>LEFT(H293,LEN("Functioning At Risk"))="Functioning At Risk"</formula>
    </cfRule>
    <cfRule type="beginsWith" dxfId="535" priority="614" stopIfTrue="1" operator="beginsWith" text="Not Functioning">
      <formula>LEFT(H293,LEN("Not Functioning"))="Not Functioning"</formula>
    </cfRule>
    <cfRule type="containsText" dxfId="534" priority="615" operator="containsText" text="Functioning">
      <formula>NOT(ISERROR(SEARCH("Functioning",H293)))</formula>
    </cfRule>
  </conditionalFormatting>
  <conditionalFormatting sqref="H330:I331 A330:D330 A331 C331:D331">
    <cfRule type="beginsWith" dxfId="533" priority="547" stopIfTrue="1" operator="beginsWith" text="Functioning At Risk">
      <formula>LEFT(A330,LEN("Functioning At Risk"))="Functioning At Risk"</formula>
    </cfRule>
    <cfRule type="beginsWith" dxfId="532" priority="548" stopIfTrue="1" operator="beginsWith" text="Not Functioning">
      <formula>LEFT(A330,LEN("Not Functioning"))="Not Functioning"</formula>
    </cfRule>
    <cfRule type="containsText" dxfId="531" priority="549" operator="containsText" text="Functioning">
      <formula>NOT(ISERROR(SEARCH("Functioning",A330)))</formula>
    </cfRule>
  </conditionalFormatting>
  <conditionalFormatting sqref="D333 C332:D332">
    <cfRule type="beginsWith" dxfId="530" priority="544" stopIfTrue="1" operator="beginsWith" text="Functioning At Risk">
      <formula>LEFT(C332,LEN("Functioning At Risk"))="Functioning At Risk"</formula>
    </cfRule>
    <cfRule type="beginsWith" dxfId="529" priority="545" stopIfTrue="1" operator="beginsWith" text="Not Functioning">
      <formula>LEFT(C332,LEN("Not Functioning"))="Not Functioning"</formula>
    </cfRule>
    <cfRule type="containsText" dxfId="528" priority="546" operator="containsText" text="Functioning">
      <formula>NOT(ISERROR(SEARCH("Functioning",C332)))</formula>
    </cfRule>
  </conditionalFormatting>
  <conditionalFormatting sqref="B340">
    <cfRule type="beginsWith" dxfId="527" priority="538" stopIfTrue="1" operator="beginsWith" text="Functioning At Risk">
      <formula>LEFT(B340,LEN("Functioning At Risk"))="Functioning At Risk"</formula>
    </cfRule>
    <cfRule type="beginsWith" dxfId="526" priority="539" stopIfTrue="1" operator="beginsWith" text="Not Functioning">
      <formula>LEFT(B340,LEN("Not Functioning"))="Not Functioning"</formula>
    </cfRule>
    <cfRule type="containsText" dxfId="525" priority="540" operator="containsText" text="Functioning">
      <formula>NOT(ISERROR(SEARCH("Functioning",B340)))</formula>
    </cfRule>
  </conditionalFormatting>
  <conditionalFormatting sqref="B336:D336 C337:D337 D338:D339">
    <cfRule type="beginsWith" dxfId="524" priority="535" stopIfTrue="1" operator="beginsWith" text="Functioning At Risk">
      <formula>LEFT(B336,LEN("Functioning At Risk"))="Functioning At Risk"</formula>
    </cfRule>
    <cfRule type="beginsWith" dxfId="523" priority="536" stopIfTrue="1" operator="beginsWith" text="Not Functioning">
      <formula>LEFT(B336,LEN("Not Functioning"))="Not Functioning"</formula>
    </cfRule>
    <cfRule type="containsText" dxfId="522" priority="537" operator="containsText" text="Functioning">
      <formula>NOT(ISERROR(SEARCH("Functioning",B336)))</formula>
    </cfRule>
  </conditionalFormatting>
  <conditionalFormatting sqref="C338">
    <cfRule type="beginsWith" dxfId="521" priority="532" stopIfTrue="1" operator="beginsWith" text="Functioning At Risk">
      <formula>LEFT(C338,LEN("Functioning At Risk"))="Functioning At Risk"</formula>
    </cfRule>
    <cfRule type="beginsWith" dxfId="520" priority="533" stopIfTrue="1" operator="beginsWith" text="Not Functioning">
      <formula>LEFT(C338,LEN("Not Functioning"))="Not Functioning"</formula>
    </cfRule>
    <cfRule type="containsText" dxfId="519" priority="534" operator="containsText" text="Functioning">
      <formula>NOT(ISERROR(SEARCH("Functioning",C338)))</formula>
    </cfRule>
  </conditionalFormatting>
  <conditionalFormatting sqref="C335:D335">
    <cfRule type="beginsWith" dxfId="518" priority="541" stopIfTrue="1" operator="beginsWith" text="Functioning At Risk">
      <formula>LEFT(C335,LEN("Functioning At Risk"))="Functioning At Risk"</formula>
    </cfRule>
    <cfRule type="beginsWith" dxfId="517" priority="542" stopIfTrue="1" operator="beginsWith" text="Not Functioning">
      <formula>LEFT(C335,LEN("Not Functioning"))="Not Functioning"</formula>
    </cfRule>
    <cfRule type="containsText" dxfId="516" priority="543" operator="containsText" text="Functioning">
      <formula>NOT(ISERROR(SEARCH("Functioning",C335)))</formula>
    </cfRule>
  </conditionalFormatting>
  <conditionalFormatting sqref="C339">
    <cfRule type="beginsWith" dxfId="515" priority="529" stopIfTrue="1" operator="beginsWith" text="Functioning At Risk">
      <formula>LEFT(C339,LEN("Functioning At Risk"))="Functioning At Risk"</formula>
    </cfRule>
    <cfRule type="beginsWith" dxfId="514" priority="530" stopIfTrue="1" operator="beginsWith" text="Not Functioning">
      <formula>LEFT(C339,LEN("Not Functioning"))="Not Functioning"</formula>
    </cfRule>
    <cfRule type="containsText" dxfId="513" priority="531" operator="containsText" text="Functioning">
      <formula>NOT(ISERROR(SEARCH("Functioning",C339)))</formula>
    </cfRule>
  </conditionalFormatting>
  <conditionalFormatting sqref="D345:D346">
    <cfRule type="beginsWith" dxfId="512" priority="526" stopIfTrue="1" operator="beginsWith" text="Functioning At Risk">
      <formula>LEFT(D345,LEN("Functioning At Risk"))="Functioning At Risk"</formula>
    </cfRule>
    <cfRule type="beginsWith" dxfId="511" priority="527" stopIfTrue="1" operator="beginsWith" text="Not Functioning">
      <formula>LEFT(D345,LEN("Not Functioning"))="Not Functioning"</formula>
    </cfRule>
    <cfRule type="containsText" dxfId="510" priority="528" operator="containsText" text="Functioning">
      <formula>NOT(ISERROR(SEARCH("Functioning",D345)))</formula>
    </cfRule>
  </conditionalFormatting>
  <conditionalFormatting sqref="H344">
    <cfRule type="beginsWith" dxfId="509" priority="523" stopIfTrue="1" operator="beginsWith" text="Functioning At Risk">
      <formula>LEFT(H344,LEN("Functioning At Risk"))="Functioning At Risk"</formula>
    </cfRule>
    <cfRule type="beginsWith" dxfId="508" priority="524" stopIfTrue="1" operator="beginsWith" text="Not Functioning">
      <formula>LEFT(H344,LEN("Not Functioning"))="Not Functioning"</formula>
    </cfRule>
    <cfRule type="containsText" dxfId="507" priority="525" operator="containsText" text="Functioning">
      <formula>NOT(ISERROR(SEARCH("Functioning",H344)))</formula>
    </cfRule>
  </conditionalFormatting>
  <conditionalFormatting sqref="A344">
    <cfRule type="beginsWith" dxfId="506" priority="520" stopIfTrue="1" operator="beginsWith" text="Functioning At Risk">
      <formula>LEFT(A344,LEN("Functioning At Risk"))="Functioning At Risk"</formula>
    </cfRule>
    <cfRule type="beginsWith" dxfId="505" priority="521" stopIfTrue="1" operator="beginsWith" text="Not Functioning">
      <formula>LEFT(A344,LEN("Not Functioning"))="Not Functioning"</formula>
    </cfRule>
    <cfRule type="containsText" dxfId="504" priority="522" operator="containsText" text="Functioning">
      <formula>NOT(ISERROR(SEARCH("Functioning",A344)))</formula>
    </cfRule>
  </conditionalFormatting>
  <conditionalFormatting sqref="I347:I348 A347:A348">
    <cfRule type="beginsWith" dxfId="503" priority="517" stopIfTrue="1" operator="beginsWith" text="Functioning At Risk">
      <formula>LEFT(A347,LEN("Functioning At Risk"))="Functioning At Risk"</formula>
    </cfRule>
    <cfRule type="beginsWith" dxfId="502" priority="518" stopIfTrue="1" operator="beginsWith" text="Not Functioning">
      <formula>LEFT(A347,LEN("Not Functioning"))="Not Functioning"</formula>
    </cfRule>
    <cfRule type="containsText" dxfId="501" priority="519" operator="containsText" text="Functioning">
      <formula>NOT(ISERROR(SEARCH("Functioning",A347)))</formula>
    </cfRule>
  </conditionalFormatting>
  <conditionalFormatting sqref="D347">
    <cfRule type="beginsWith" dxfId="500" priority="514" stopIfTrue="1" operator="beginsWith" text="Functioning At Risk">
      <formula>LEFT(D347,LEN("Functioning At Risk"))="Functioning At Risk"</formula>
    </cfRule>
    <cfRule type="beginsWith" dxfId="499" priority="515" stopIfTrue="1" operator="beginsWith" text="Not Functioning">
      <formula>LEFT(D347,LEN("Not Functioning"))="Not Functioning"</formula>
    </cfRule>
    <cfRule type="containsText" dxfId="498" priority="516" operator="containsText" text="Functioning">
      <formula>NOT(ISERROR(SEARCH("Functioning",D347)))</formula>
    </cfRule>
  </conditionalFormatting>
  <conditionalFormatting sqref="D348">
    <cfRule type="beginsWith" dxfId="497" priority="511" stopIfTrue="1" operator="beginsWith" text="Functioning At Risk">
      <formula>LEFT(D348,LEN("Functioning At Risk"))="Functioning At Risk"</formula>
    </cfRule>
    <cfRule type="beginsWith" dxfId="496" priority="512" stopIfTrue="1" operator="beginsWith" text="Not Functioning">
      <formula>LEFT(D348,LEN("Not Functioning"))="Not Functioning"</formula>
    </cfRule>
    <cfRule type="containsText" dxfId="495" priority="513" operator="containsText" text="Functioning">
      <formula>NOT(ISERROR(SEARCH("Functioning",D348)))</formula>
    </cfRule>
  </conditionalFormatting>
  <conditionalFormatting sqref="B348">
    <cfRule type="beginsWith" dxfId="494" priority="508" stopIfTrue="1" operator="beginsWith" text="Functioning At Risk">
      <formula>LEFT(B348,LEN("Functioning At Risk"))="Functioning At Risk"</formula>
    </cfRule>
    <cfRule type="beginsWith" dxfId="493" priority="509" stopIfTrue="1" operator="beginsWith" text="Not Functioning">
      <formula>LEFT(B348,LEN("Not Functioning"))="Not Functioning"</formula>
    </cfRule>
    <cfRule type="containsText" dxfId="492" priority="510" operator="containsText" text="Functioning">
      <formula>NOT(ISERROR(SEARCH("Functioning",B348)))</formula>
    </cfRule>
  </conditionalFormatting>
  <conditionalFormatting sqref="B347">
    <cfRule type="beginsWith" dxfId="491" priority="505" stopIfTrue="1" operator="beginsWith" text="Functioning At Risk">
      <formula>LEFT(B347,LEN("Functioning At Risk"))="Functioning At Risk"</formula>
    </cfRule>
    <cfRule type="beginsWith" dxfId="490" priority="506" stopIfTrue="1" operator="beginsWith" text="Not Functioning">
      <formula>LEFT(B347,LEN("Not Functioning"))="Not Functioning"</formula>
    </cfRule>
    <cfRule type="containsText" dxfId="489" priority="507" operator="containsText" text="Functioning">
      <formula>NOT(ISERROR(SEARCH("Functioning",B347)))</formula>
    </cfRule>
  </conditionalFormatting>
  <conditionalFormatting sqref="J325:J327">
    <cfRule type="beginsWith" dxfId="488" priority="565" stopIfTrue="1" operator="beginsWith" text="Functioning At Risk">
      <formula>LEFT(J325,LEN("Functioning At Risk"))="Functioning At Risk"</formula>
    </cfRule>
    <cfRule type="beginsWith" dxfId="487" priority="566" stopIfTrue="1" operator="beginsWith" text="Not Functioning">
      <formula>LEFT(J325,LEN("Not Functioning"))="Not Functioning"</formula>
    </cfRule>
    <cfRule type="containsText" dxfId="486" priority="567" operator="containsText" text="Functioning">
      <formula>NOT(ISERROR(SEARCH("Functioning",J325)))</formula>
    </cfRule>
  </conditionalFormatting>
  <conditionalFormatting sqref="I344">
    <cfRule type="beginsWith" dxfId="485" priority="562" stopIfTrue="1" operator="beginsWith" text="Functioning At Risk">
      <formula>LEFT(I344,LEN("Functioning At Risk"))="Functioning At Risk"</formula>
    </cfRule>
    <cfRule type="beginsWith" dxfId="484" priority="563" stopIfTrue="1" operator="beginsWith" text="Not Functioning">
      <formula>LEFT(I344,LEN("Not Functioning"))="Not Functioning"</formula>
    </cfRule>
    <cfRule type="containsText" dxfId="483" priority="564" operator="containsText" text="Functioning">
      <formula>NOT(ISERROR(SEARCH("Functioning",I344)))</formula>
    </cfRule>
  </conditionalFormatting>
  <conditionalFormatting sqref="H325:H326">
    <cfRule type="beginsWith" dxfId="482" priority="559" stopIfTrue="1" operator="beginsWith" text="Functioning At Risk">
      <formula>LEFT(H325,LEN("Functioning At Risk"))="Functioning At Risk"</formula>
    </cfRule>
    <cfRule type="beginsWith" dxfId="481" priority="560" stopIfTrue="1" operator="beginsWith" text="Not Functioning">
      <formula>LEFT(H325,LEN("Not Functioning"))="Not Functioning"</formula>
    </cfRule>
    <cfRule type="containsText" dxfId="480" priority="561" operator="containsText" text="Functioning">
      <formula>NOT(ISERROR(SEARCH("Functioning",H325)))</formula>
    </cfRule>
  </conditionalFormatting>
  <conditionalFormatting sqref="I325:I327">
    <cfRule type="beginsWith" dxfId="479" priority="556" stopIfTrue="1" operator="beginsWith" text="Functioning At Risk">
      <formula>LEFT(I325,LEN("Functioning At Risk"))="Functioning At Risk"</formula>
    </cfRule>
    <cfRule type="beginsWith" dxfId="478" priority="557" stopIfTrue="1" operator="beginsWith" text="Not Functioning">
      <formula>LEFT(I325,LEN("Not Functioning"))="Not Functioning"</formula>
    </cfRule>
    <cfRule type="containsText" dxfId="477" priority="558" operator="containsText" text="Functioning">
      <formula>NOT(ISERROR(SEARCH("Functioning",I325)))</formula>
    </cfRule>
  </conditionalFormatting>
  <conditionalFormatting sqref="A328:D328 C329:D329">
    <cfRule type="beginsWith" dxfId="476" priority="553" stopIfTrue="1" operator="beginsWith" text="Functioning At Risk">
      <formula>LEFT(A328,LEN("Functioning At Risk"))="Functioning At Risk"</formula>
    </cfRule>
    <cfRule type="beginsWith" dxfId="475" priority="554" stopIfTrue="1" operator="beginsWith" text="Not Functioning">
      <formula>LEFT(A328,LEN("Not Functioning"))="Not Functioning"</formula>
    </cfRule>
    <cfRule type="containsText" dxfId="474" priority="555" operator="containsText" text="Functioning">
      <formula>NOT(ISERROR(SEARCH("Functioning",A328)))</formula>
    </cfRule>
  </conditionalFormatting>
  <conditionalFormatting sqref="H328:I328">
    <cfRule type="beginsWith" dxfId="473" priority="550" stopIfTrue="1" operator="beginsWith" text="Functioning At Risk">
      <formula>LEFT(H328,LEN("Functioning At Risk"))="Functioning At Risk"</formula>
    </cfRule>
    <cfRule type="beginsWith" dxfId="472" priority="551" stopIfTrue="1" operator="beginsWith" text="Not Functioning">
      <formula>LEFT(H328,LEN("Not Functioning"))="Not Functioning"</formula>
    </cfRule>
    <cfRule type="containsText" dxfId="471" priority="552" operator="containsText" text="Functioning">
      <formula>NOT(ISERROR(SEARCH("Functioning",H328)))</formula>
    </cfRule>
  </conditionalFormatting>
  <conditionalFormatting sqref="G4">
    <cfRule type="beginsWith" dxfId="470" priority="502" stopIfTrue="1" operator="beginsWith" text="Functioning At Risk">
      <formula>LEFT(G4,LEN("Functioning At Risk"))="Functioning At Risk"</formula>
    </cfRule>
    <cfRule type="beginsWith" dxfId="469" priority="503" stopIfTrue="1" operator="beginsWith" text="Not Functioning">
      <formula>LEFT(G4,LEN("Not Functioning"))="Not Functioning"</formula>
    </cfRule>
    <cfRule type="containsText" dxfId="468" priority="504" operator="containsText" text="Functioning">
      <formula>NOT(ISERROR(SEARCH("Functioning",G4)))</formula>
    </cfRule>
  </conditionalFormatting>
  <conditionalFormatting sqref="G4">
    <cfRule type="beginsWith" dxfId="467" priority="499" stopIfTrue="1" operator="beginsWith" text="Functioning At Risk">
      <formula>LEFT(G4,LEN("Functioning At Risk"))="Functioning At Risk"</formula>
    </cfRule>
    <cfRule type="beginsWith" dxfId="466" priority="500" stopIfTrue="1" operator="beginsWith" text="Not Functioning">
      <formula>LEFT(G4,LEN("Not Functioning"))="Not Functioning"</formula>
    </cfRule>
    <cfRule type="containsText" dxfId="465" priority="501" operator="containsText" text="Functioning">
      <formula>NOT(ISERROR(SEARCH("Functioning",G4)))</formula>
    </cfRule>
  </conditionalFormatting>
  <conditionalFormatting sqref="G39">
    <cfRule type="beginsWith" dxfId="464" priority="496" stopIfTrue="1" operator="beginsWith" text="Functioning At Risk">
      <formula>LEFT(G39,LEN("Functioning At Risk"))="Functioning At Risk"</formula>
    </cfRule>
    <cfRule type="beginsWith" dxfId="463" priority="497" stopIfTrue="1" operator="beginsWith" text="Not Functioning">
      <formula>LEFT(G39,LEN("Not Functioning"))="Not Functioning"</formula>
    </cfRule>
    <cfRule type="containsText" dxfId="462" priority="498" operator="containsText" text="Functioning">
      <formula>NOT(ISERROR(SEARCH("Functioning",G39)))</formula>
    </cfRule>
  </conditionalFormatting>
  <conditionalFormatting sqref="G39">
    <cfRule type="beginsWith" dxfId="461" priority="493" stopIfTrue="1" operator="beginsWith" text="Functioning At Risk">
      <formula>LEFT(G39,LEN("Functioning At Risk"))="Functioning At Risk"</formula>
    </cfRule>
    <cfRule type="beginsWith" dxfId="460" priority="494" stopIfTrue="1" operator="beginsWith" text="Not Functioning">
      <formula>LEFT(G39,LEN("Not Functioning"))="Not Functioning"</formula>
    </cfRule>
    <cfRule type="containsText" dxfId="459" priority="495" operator="containsText" text="Functioning">
      <formula>NOT(ISERROR(SEARCH("Functioning",G39)))</formula>
    </cfRule>
  </conditionalFormatting>
  <conditionalFormatting sqref="G74">
    <cfRule type="beginsWith" dxfId="458" priority="490" stopIfTrue="1" operator="beginsWith" text="Functioning At Risk">
      <formula>LEFT(G74,LEN("Functioning At Risk"))="Functioning At Risk"</formula>
    </cfRule>
    <cfRule type="beginsWith" dxfId="457" priority="491" stopIfTrue="1" operator="beginsWith" text="Not Functioning">
      <formula>LEFT(G74,LEN("Not Functioning"))="Not Functioning"</formula>
    </cfRule>
    <cfRule type="containsText" dxfId="456" priority="492" operator="containsText" text="Functioning">
      <formula>NOT(ISERROR(SEARCH("Functioning",G74)))</formula>
    </cfRule>
  </conditionalFormatting>
  <conditionalFormatting sqref="G74">
    <cfRule type="beginsWith" dxfId="455" priority="487" stopIfTrue="1" operator="beginsWith" text="Functioning At Risk">
      <formula>LEFT(G74,LEN("Functioning At Risk"))="Functioning At Risk"</formula>
    </cfRule>
    <cfRule type="beginsWith" dxfId="454" priority="488" stopIfTrue="1" operator="beginsWith" text="Not Functioning">
      <formula>LEFT(G74,LEN("Not Functioning"))="Not Functioning"</formula>
    </cfRule>
    <cfRule type="containsText" dxfId="453" priority="489" operator="containsText" text="Functioning">
      <formula>NOT(ISERROR(SEARCH("Functioning",G74)))</formula>
    </cfRule>
  </conditionalFormatting>
  <conditionalFormatting sqref="G109">
    <cfRule type="beginsWith" dxfId="452" priority="484" stopIfTrue="1" operator="beginsWith" text="Functioning At Risk">
      <formula>LEFT(G109,LEN("Functioning At Risk"))="Functioning At Risk"</formula>
    </cfRule>
    <cfRule type="beginsWith" dxfId="451" priority="485" stopIfTrue="1" operator="beginsWith" text="Not Functioning">
      <formula>LEFT(G109,LEN("Not Functioning"))="Not Functioning"</formula>
    </cfRule>
    <cfRule type="containsText" dxfId="450" priority="486" operator="containsText" text="Functioning">
      <formula>NOT(ISERROR(SEARCH("Functioning",G109)))</formula>
    </cfRule>
  </conditionalFormatting>
  <conditionalFormatting sqref="G109">
    <cfRule type="beginsWith" dxfId="449" priority="481" stopIfTrue="1" operator="beginsWith" text="Functioning At Risk">
      <formula>LEFT(G109,LEN("Functioning At Risk"))="Functioning At Risk"</formula>
    </cfRule>
    <cfRule type="beginsWith" dxfId="448" priority="482" stopIfTrue="1" operator="beginsWith" text="Not Functioning">
      <formula>LEFT(G109,LEN("Not Functioning"))="Not Functioning"</formula>
    </cfRule>
    <cfRule type="containsText" dxfId="447" priority="483" operator="containsText" text="Functioning">
      <formula>NOT(ISERROR(SEARCH("Functioning",G109)))</formula>
    </cfRule>
  </conditionalFormatting>
  <conditionalFormatting sqref="G144">
    <cfRule type="beginsWith" dxfId="446" priority="478" stopIfTrue="1" operator="beginsWith" text="Functioning At Risk">
      <formula>LEFT(G144,LEN("Functioning At Risk"))="Functioning At Risk"</formula>
    </cfRule>
    <cfRule type="beginsWith" dxfId="445" priority="479" stopIfTrue="1" operator="beginsWith" text="Not Functioning">
      <formula>LEFT(G144,LEN("Not Functioning"))="Not Functioning"</formula>
    </cfRule>
    <cfRule type="containsText" dxfId="444" priority="480" operator="containsText" text="Functioning">
      <formula>NOT(ISERROR(SEARCH("Functioning",G144)))</formula>
    </cfRule>
  </conditionalFormatting>
  <conditionalFormatting sqref="G144">
    <cfRule type="beginsWith" dxfId="443" priority="475" stopIfTrue="1" operator="beginsWith" text="Functioning At Risk">
      <formula>LEFT(G144,LEN("Functioning At Risk"))="Functioning At Risk"</formula>
    </cfRule>
    <cfRule type="beginsWith" dxfId="442" priority="476" stopIfTrue="1" operator="beginsWith" text="Not Functioning">
      <formula>LEFT(G144,LEN("Not Functioning"))="Not Functioning"</formula>
    </cfRule>
    <cfRule type="containsText" dxfId="441" priority="477" operator="containsText" text="Functioning">
      <formula>NOT(ISERROR(SEARCH("Functioning",G144)))</formula>
    </cfRule>
  </conditionalFormatting>
  <conditionalFormatting sqref="G179">
    <cfRule type="beginsWith" dxfId="440" priority="472" stopIfTrue="1" operator="beginsWith" text="Functioning At Risk">
      <formula>LEFT(G179,LEN("Functioning At Risk"))="Functioning At Risk"</formula>
    </cfRule>
    <cfRule type="beginsWith" dxfId="439" priority="473" stopIfTrue="1" operator="beginsWith" text="Not Functioning">
      <formula>LEFT(G179,LEN("Not Functioning"))="Not Functioning"</formula>
    </cfRule>
    <cfRule type="containsText" dxfId="438" priority="474" operator="containsText" text="Functioning">
      <formula>NOT(ISERROR(SEARCH("Functioning",G179)))</formula>
    </cfRule>
  </conditionalFormatting>
  <conditionalFormatting sqref="G179">
    <cfRule type="beginsWith" dxfId="437" priority="469" stopIfTrue="1" operator="beginsWith" text="Functioning At Risk">
      <formula>LEFT(G179,LEN("Functioning At Risk"))="Functioning At Risk"</formula>
    </cfRule>
    <cfRule type="beginsWith" dxfId="436" priority="470" stopIfTrue="1" operator="beginsWith" text="Not Functioning">
      <formula>LEFT(G179,LEN("Not Functioning"))="Not Functioning"</formula>
    </cfRule>
    <cfRule type="containsText" dxfId="435" priority="471" operator="containsText" text="Functioning">
      <formula>NOT(ISERROR(SEARCH("Functioning",G179)))</formula>
    </cfRule>
  </conditionalFormatting>
  <conditionalFormatting sqref="G214">
    <cfRule type="beginsWith" dxfId="434" priority="466" stopIfTrue="1" operator="beginsWith" text="Functioning At Risk">
      <formula>LEFT(G214,LEN("Functioning At Risk"))="Functioning At Risk"</formula>
    </cfRule>
    <cfRule type="beginsWith" dxfId="433" priority="467" stopIfTrue="1" operator="beginsWith" text="Not Functioning">
      <formula>LEFT(G214,LEN("Not Functioning"))="Not Functioning"</formula>
    </cfRule>
    <cfRule type="containsText" dxfId="432" priority="468" operator="containsText" text="Functioning">
      <formula>NOT(ISERROR(SEARCH("Functioning",G214)))</formula>
    </cfRule>
  </conditionalFormatting>
  <conditionalFormatting sqref="G214">
    <cfRule type="beginsWith" dxfId="431" priority="463" stopIfTrue="1" operator="beginsWith" text="Functioning At Risk">
      <formula>LEFT(G214,LEN("Functioning At Risk"))="Functioning At Risk"</formula>
    </cfRule>
    <cfRule type="beginsWith" dxfId="430" priority="464" stopIfTrue="1" operator="beginsWith" text="Not Functioning">
      <formula>LEFT(G214,LEN("Not Functioning"))="Not Functioning"</formula>
    </cfRule>
    <cfRule type="containsText" dxfId="429" priority="465" operator="containsText" text="Functioning">
      <formula>NOT(ISERROR(SEARCH("Functioning",G214)))</formula>
    </cfRule>
  </conditionalFormatting>
  <conditionalFormatting sqref="G249">
    <cfRule type="beginsWith" dxfId="428" priority="460" stopIfTrue="1" operator="beginsWith" text="Functioning At Risk">
      <formula>LEFT(G249,LEN("Functioning At Risk"))="Functioning At Risk"</formula>
    </cfRule>
    <cfRule type="beginsWith" dxfId="427" priority="461" stopIfTrue="1" operator="beginsWith" text="Not Functioning">
      <formula>LEFT(G249,LEN("Not Functioning"))="Not Functioning"</formula>
    </cfRule>
    <cfRule type="containsText" dxfId="426" priority="462" operator="containsText" text="Functioning">
      <formula>NOT(ISERROR(SEARCH("Functioning",G249)))</formula>
    </cfRule>
  </conditionalFormatting>
  <conditionalFormatting sqref="G249">
    <cfRule type="beginsWith" dxfId="425" priority="457" stopIfTrue="1" operator="beginsWith" text="Functioning At Risk">
      <formula>LEFT(G249,LEN("Functioning At Risk"))="Functioning At Risk"</formula>
    </cfRule>
    <cfRule type="beginsWith" dxfId="424" priority="458" stopIfTrue="1" operator="beginsWith" text="Not Functioning">
      <formula>LEFT(G249,LEN("Not Functioning"))="Not Functioning"</formula>
    </cfRule>
    <cfRule type="containsText" dxfId="423" priority="459" operator="containsText" text="Functioning">
      <formula>NOT(ISERROR(SEARCH("Functioning",G249)))</formula>
    </cfRule>
  </conditionalFormatting>
  <conditionalFormatting sqref="G284">
    <cfRule type="beginsWith" dxfId="422" priority="454" stopIfTrue="1" operator="beginsWith" text="Functioning At Risk">
      <formula>LEFT(G284,LEN("Functioning At Risk"))="Functioning At Risk"</formula>
    </cfRule>
    <cfRule type="beginsWith" dxfId="421" priority="455" stopIfTrue="1" operator="beginsWith" text="Not Functioning">
      <formula>LEFT(G284,LEN("Not Functioning"))="Not Functioning"</formula>
    </cfRule>
    <cfRule type="containsText" dxfId="420" priority="456" operator="containsText" text="Functioning">
      <formula>NOT(ISERROR(SEARCH("Functioning",G284)))</formula>
    </cfRule>
  </conditionalFormatting>
  <conditionalFormatting sqref="G284">
    <cfRule type="beginsWith" dxfId="419" priority="451" stopIfTrue="1" operator="beginsWith" text="Functioning At Risk">
      <formula>LEFT(G284,LEN("Functioning At Risk"))="Functioning At Risk"</formula>
    </cfRule>
    <cfRule type="beginsWith" dxfId="418" priority="452" stopIfTrue="1" operator="beginsWith" text="Not Functioning">
      <formula>LEFT(G284,LEN("Not Functioning"))="Not Functioning"</formula>
    </cfRule>
    <cfRule type="containsText" dxfId="417" priority="453" operator="containsText" text="Functioning">
      <formula>NOT(ISERROR(SEARCH("Functioning",G284)))</formula>
    </cfRule>
  </conditionalFormatting>
  <conditionalFormatting sqref="G319">
    <cfRule type="beginsWith" dxfId="416" priority="448" stopIfTrue="1" operator="beginsWith" text="Functioning At Risk">
      <formula>LEFT(G319,LEN("Functioning At Risk"))="Functioning At Risk"</formula>
    </cfRule>
    <cfRule type="beginsWith" dxfId="415" priority="449" stopIfTrue="1" operator="beginsWith" text="Not Functioning">
      <formula>LEFT(G319,LEN("Not Functioning"))="Not Functioning"</formula>
    </cfRule>
    <cfRule type="containsText" dxfId="414" priority="450" operator="containsText" text="Functioning">
      <formula>NOT(ISERROR(SEARCH("Functioning",G319)))</formula>
    </cfRule>
  </conditionalFormatting>
  <conditionalFormatting sqref="G319">
    <cfRule type="beginsWith" dxfId="413" priority="445" stopIfTrue="1" operator="beginsWith" text="Functioning At Risk">
      <formula>LEFT(G319,LEN("Functioning At Risk"))="Functioning At Risk"</formula>
    </cfRule>
    <cfRule type="beginsWith" dxfId="412" priority="446" stopIfTrue="1" operator="beginsWith" text="Not Functioning">
      <formula>LEFT(G319,LEN("Not Functioning"))="Not Functioning"</formula>
    </cfRule>
    <cfRule type="containsText" dxfId="411" priority="447" operator="containsText" text="Functioning">
      <formula>NOT(ISERROR(SEARCH("Functioning",G319)))</formula>
    </cfRule>
  </conditionalFormatting>
  <conditionalFormatting sqref="F48">
    <cfRule type="beginsWith" dxfId="410" priority="442" stopIfTrue="1" operator="beginsWith" text="Functioning At Risk">
      <formula>LEFT(F48,LEN("Functioning At Risk"))="Functioning At Risk"</formula>
    </cfRule>
    <cfRule type="beginsWith" dxfId="409" priority="443" stopIfTrue="1" operator="beginsWith" text="Not Functioning">
      <formula>LEFT(F48,LEN("Not Functioning"))="Not Functioning"</formula>
    </cfRule>
    <cfRule type="containsText" dxfId="408" priority="444" operator="containsText" text="Functioning">
      <formula>NOT(ISERROR(SEARCH("Functioning",F48)))</formula>
    </cfRule>
  </conditionalFormatting>
  <conditionalFormatting sqref="F83">
    <cfRule type="beginsWith" dxfId="407" priority="436" stopIfTrue="1" operator="beginsWith" text="Functioning At Risk">
      <formula>LEFT(F83,LEN("Functioning At Risk"))="Functioning At Risk"</formula>
    </cfRule>
    <cfRule type="beginsWith" dxfId="406" priority="437" stopIfTrue="1" operator="beginsWith" text="Not Functioning">
      <formula>LEFT(F83,LEN("Not Functioning"))="Not Functioning"</formula>
    </cfRule>
    <cfRule type="containsText" dxfId="405" priority="438" operator="containsText" text="Functioning">
      <formula>NOT(ISERROR(SEARCH("Functioning",F83)))</formula>
    </cfRule>
  </conditionalFormatting>
  <conditionalFormatting sqref="F118">
    <cfRule type="beginsWith" dxfId="404" priority="430" stopIfTrue="1" operator="beginsWith" text="Functioning At Risk">
      <formula>LEFT(F118,LEN("Functioning At Risk"))="Functioning At Risk"</formula>
    </cfRule>
    <cfRule type="beginsWith" dxfId="403" priority="431" stopIfTrue="1" operator="beginsWith" text="Not Functioning">
      <formula>LEFT(F118,LEN("Not Functioning"))="Not Functioning"</formula>
    </cfRule>
    <cfRule type="containsText" dxfId="402" priority="432" operator="containsText" text="Functioning">
      <formula>NOT(ISERROR(SEARCH("Functioning",F118)))</formula>
    </cfRule>
  </conditionalFormatting>
  <conditionalFormatting sqref="F153">
    <cfRule type="beginsWith" dxfId="401" priority="424" stopIfTrue="1" operator="beginsWith" text="Functioning At Risk">
      <formula>LEFT(F153,LEN("Functioning At Risk"))="Functioning At Risk"</formula>
    </cfRule>
    <cfRule type="beginsWith" dxfId="400" priority="425" stopIfTrue="1" operator="beginsWith" text="Not Functioning">
      <formula>LEFT(F153,LEN("Not Functioning"))="Not Functioning"</formula>
    </cfRule>
    <cfRule type="containsText" dxfId="399" priority="426" operator="containsText" text="Functioning">
      <formula>NOT(ISERROR(SEARCH("Functioning",F153)))</formula>
    </cfRule>
  </conditionalFormatting>
  <conditionalFormatting sqref="F188">
    <cfRule type="beginsWith" dxfId="398" priority="418" stopIfTrue="1" operator="beginsWith" text="Functioning At Risk">
      <formula>LEFT(F188,LEN("Functioning At Risk"))="Functioning At Risk"</formula>
    </cfRule>
    <cfRule type="beginsWith" dxfId="397" priority="419" stopIfTrue="1" operator="beginsWith" text="Not Functioning">
      <formula>LEFT(F188,LEN("Not Functioning"))="Not Functioning"</formula>
    </cfRule>
    <cfRule type="containsText" dxfId="396" priority="420" operator="containsText" text="Functioning">
      <formula>NOT(ISERROR(SEARCH("Functioning",F188)))</formula>
    </cfRule>
  </conditionalFormatting>
  <conditionalFormatting sqref="F223">
    <cfRule type="beginsWith" dxfId="395" priority="412" stopIfTrue="1" operator="beginsWith" text="Functioning At Risk">
      <formula>LEFT(F223,LEN("Functioning At Risk"))="Functioning At Risk"</formula>
    </cfRule>
    <cfRule type="beginsWith" dxfId="394" priority="413" stopIfTrue="1" operator="beginsWith" text="Not Functioning">
      <formula>LEFT(F223,LEN("Not Functioning"))="Not Functioning"</formula>
    </cfRule>
    <cfRule type="containsText" dxfId="393" priority="414" operator="containsText" text="Functioning">
      <formula>NOT(ISERROR(SEARCH("Functioning",F223)))</formula>
    </cfRule>
  </conditionalFormatting>
  <conditionalFormatting sqref="F258">
    <cfRule type="beginsWith" dxfId="392" priority="406" stopIfTrue="1" operator="beginsWith" text="Functioning At Risk">
      <formula>LEFT(F258,LEN("Functioning At Risk"))="Functioning At Risk"</formula>
    </cfRule>
    <cfRule type="beginsWith" dxfId="391" priority="407" stopIfTrue="1" operator="beginsWith" text="Not Functioning">
      <formula>LEFT(F258,LEN("Not Functioning"))="Not Functioning"</formula>
    </cfRule>
    <cfRule type="containsText" dxfId="390" priority="408" operator="containsText" text="Functioning">
      <formula>NOT(ISERROR(SEARCH("Functioning",F258)))</formula>
    </cfRule>
  </conditionalFormatting>
  <conditionalFormatting sqref="F293">
    <cfRule type="beginsWith" dxfId="389" priority="400" stopIfTrue="1" operator="beginsWith" text="Functioning At Risk">
      <formula>LEFT(F293,LEN("Functioning At Risk"))="Functioning At Risk"</formula>
    </cfRule>
    <cfRule type="beginsWith" dxfId="388" priority="401" stopIfTrue="1" operator="beginsWith" text="Not Functioning">
      <formula>LEFT(F293,LEN("Not Functioning"))="Not Functioning"</formula>
    </cfRule>
    <cfRule type="containsText" dxfId="387" priority="402" operator="containsText" text="Functioning">
      <formula>NOT(ISERROR(SEARCH("Functioning",F293)))</formula>
    </cfRule>
  </conditionalFormatting>
  <conditionalFormatting sqref="F328">
    <cfRule type="beginsWith" dxfId="386" priority="394" stopIfTrue="1" operator="beginsWith" text="Functioning At Risk">
      <formula>LEFT(F328,LEN("Functioning At Risk"))="Functioning At Risk"</formula>
    </cfRule>
    <cfRule type="beginsWith" dxfId="385" priority="395" stopIfTrue="1" operator="beginsWith" text="Not Functioning">
      <formula>LEFT(F328,LEN("Not Functioning"))="Not Functioning"</formula>
    </cfRule>
    <cfRule type="containsText" dxfId="384" priority="396" operator="containsText" text="Functioning">
      <formula>NOT(ISERROR(SEARCH("Functioning",F328)))</formula>
    </cfRule>
  </conditionalFormatting>
  <conditionalFormatting sqref="J289">
    <cfRule type="beginsWith" dxfId="383" priority="388" stopIfTrue="1" operator="beginsWith" text="Functioning At Risk">
      <formula>LEFT(J289,LEN("Functioning At Risk"))="Functioning At Risk"</formula>
    </cfRule>
    <cfRule type="beginsWith" dxfId="382" priority="389" stopIfTrue="1" operator="beginsWith" text="Not Functioning">
      <formula>LEFT(J289,LEN("Not Functioning"))="Not Functioning"</formula>
    </cfRule>
    <cfRule type="containsText" dxfId="381" priority="390" operator="containsText" text="Functioning">
      <formula>NOT(ISERROR(SEARCH("Functioning",J289)))</formula>
    </cfRule>
  </conditionalFormatting>
  <conditionalFormatting sqref="J254">
    <cfRule type="beginsWith" dxfId="380" priority="385" stopIfTrue="1" operator="beginsWith" text="Functioning At Risk">
      <formula>LEFT(J254,LEN("Functioning At Risk"))="Functioning At Risk"</formula>
    </cfRule>
    <cfRule type="beginsWith" dxfId="379" priority="386" stopIfTrue="1" operator="beginsWith" text="Not Functioning">
      <formula>LEFT(J254,LEN("Not Functioning"))="Not Functioning"</formula>
    </cfRule>
    <cfRule type="containsText" dxfId="378" priority="387" operator="containsText" text="Functioning">
      <formula>NOT(ISERROR(SEARCH("Functioning",J254)))</formula>
    </cfRule>
  </conditionalFormatting>
  <conditionalFormatting sqref="J219">
    <cfRule type="beginsWith" dxfId="377" priority="382" stopIfTrue="1" operator="beginsWith" text="Functioning At Risk">
      <formula>LEFT(J219,LEN("Functioning At Risk"))="Functioning At Risk"</formula>
    </cfRule>
    <cfRule type="beginsWith" dxfId="376" priority="383" stopIfTrue="1" operator="beginsWith" text="Not Functioning">
      <formula>LEFT(J219,LEN("Not Functioning"))="Not Functioning"</formula>
    </cfRule>
    <cfRule type="containsText" dxfId="375" priority="384" operator="containsText" text="Functioning">
      <formula>NOT(ISERROR(SEARCH("Functioning",J219)))</formula>
    </cfRule>
  </conditionalFormatting>
  <conditionalFormatting sqref="J184">
    <cfRule type="beginsWith" dxfId="374" priority="379" stopIfTrue="1" operator="beginsWith" text="Functioning At Risk">
      <formula>LEFT(J184,LEN("Functioning At Risk"))="Functioning At Risk"</formula>
    </cfRule>
    <cfRule type="beginsWith" dxfId="373" priority="380" stopIfTrue="1" operator="beginsWith" text="Not Functioning">
      <formula>LEFT(J184,LEN("Not Functioning"))="Not Functioning"</formula>
    </cfRule>
    <cfRule type="containsText" dxfId="372" priority="381" operator="containsText" text="Functioning">
      <formula>NOT(ISERROR(SEARCH("Functioning",J184)))</formula>
    </cfRule>
  </conditionalFormatting>
  <conditionalFormatting sqref="J149">
    <cfRule type="beginsWith" dxfId="371" priority="376" stopIfTrue="1" operator="beginsWith" text="Functioning At Risk">
      <formula>LEFT(J149,LEN("Functioning At Risk"))="Functioning At Risk"</formula>
    </cfRule>
    <cfRule type="beginsWith" dxfId="370" priority="377" stopIfTrue="1" operator="beginsWith" text="Not Functioning">
      <formula>LEFT(J149,LEN("Not Functioning"))="Not Functioning"</formula>
    </cfRule>
    <cfRule type="containsText" dxfId="369" priority="378" operator="containsText" text="Functioning">
      <formula>NOT(ISERROR(SEARCH("Functioning",J149)))</formula>
    </cfRule>
  </conditionalFormatting>
  <conditionalFormatting sqref="J114">
    <cfRule type="beginsWith" dxfId="368" priority="373" stopIfTrue="1" operator="beginsWith" text="Functioning At Risk">
      <formula>LEFT(J114,LEN("Functioning At Risk"))="Functioning At Risk"</formula>
    </cfRule>
    <cfRule type="beginsWith" dxfId="367" priority="374" stopIfTrue="1" operator="beginsWith" text="Not Functioning">
      <formula>LEFT(J114,LEN("Not Functioning"))="Not Functioning"</formula>
    </cfRule>
    <cfRule type="containsText" dxfId="366" priority="375" operator="containsText" text="Functioning">
      <formula>NOT(ISERROR(SEARCH("Functioning",J114)))</formula>
    </cfRule>
  </conditionalFormatting>
  <conditionalFormatting sqref="J79">
    <cfRule type="beginsWith" dxfId="365" priority="370" stopIfTrue="1" operator="beginsWith" text="Functioning At Risk">
      <formula>LEFT(J79,LEN("Functioning At Risk"))="Functioning At Risk"</formula>
    </cfRule>
    <cfRule type="beginsWith" dxfId="364" priority="371" stopIfTrue="1" operator="beginsWith" text="Not Functioning">
      <formula>LEFT(J79,LEN("Not Functioning"))="Not Functioning"</formula>
    </cfRule>
    <cfRule type="containsText" dxfId="363" priority="372" operator="containsText" text="Functioning">
      <formula>NOT(ISERROR(SEARCH("Functioning",J79)))</formula>
    </cfRule>
  </conditionalFormatting>
  <conditionalFormatting sqref="J44">
    <cfRule type="beginsWith" dxfId="362" priority="367" stopIfTrue="1" operator="beginsWith" text="Functioning At Risk">
      <formula>LEFT(J44,LEN("Functioning At Risk"))="Functioning At Risk"</formula>
    </cfRule>
    <cfRule type="beginsWith" dxfId="361" priority="368" stopIfTrue="1" operator="beginsWith" text="Not Functioning">
      <formula>LEFT(J44,LEN("Not Functioning"))="Not Functioning"</formula>
    </cfRule>
    <cfRule type="containsText" dxfId="360" priority="369" operator="containsText" text="Functioning">
      <formula>NOT(ISERROR(SEARCH("Functioning",J44)))</formula>
    </cfRule>
  </conditionalFormatting>
  <conditionalFormatting sqref="J9">
    <cfRule type="beginsWith" dxfId="359" priority="364" stopIfTrue="1" operator="beginsWith" text="Functioning At Risk">
      <formula>LEFT(J9,LEN("Functioning At Risk"))="Functioning At Risk"</formula>
    </cfRule>
    <cfRule type="beginsWith" dxfId="358" priority="365" stopIfTrue="1" operator="beginsWith" text="Not Functioning">
      <formula>LEFT(J9,LEN("Not Functioning"))="Not Functioning"</formula>
    </cfRule>
    <cfRule type="containsText" dxfId="357" priority="366" operator="containsText" text="Functioning">
      <formula>NOT(ISERROR(SEARCH("Functioning",J9)))</formula>
    </cfRule>
  </conditionalFormatting>
  <conditionalFormatting sqref="B2">
    <cfRule type="beginsWith" dxfId="356" priority="361" stopIfTrue="1" operator="beginsWith" text="Functioning At Risk">
      <formula>LEFT(B2,LEN("Functioning At Risk"))="Functioning At Risk"</formula>
    </cfRule>
    <cfRule type="beginsWith" dxfId="355" priority="362" stopIfTrue="1" operator="beginsWith" text="Not Functioning">
      <formula>LEFT(B2,LEN("Not Functioning"))="Not Functioning"</formula>
    </cfRule>
    <cfRule type="containsText" dxfId="354" priority="363" operator="containsText" text="Functioning">
      <formula>NOT(ISERROR(SEARCH("Functioning",B2)))</formula>
    </cfRule>
  </conditionalFormatting>
  <conditionalFormatting sqref="B37">
    <cfRule type="beginsWith" dxfId="353" priority="358" stopIfTrue="1" operator="beginsWith" text="Functioning At Risk">
      <formula>LEFT(B37,LEN("Functioning At Risk"))="Functioning At Risk"</formula>
    </cfRule>
    <cfRule type="beginsWith" dxfId="352" priority="359" stopIfTrue="1" operator="beginsWith" text="Not Functioning">
      <formula>LEFT(B37,LEN("Not Functioning"))="Not Functioning"</formula>
    </cfRule>
    <cfRule type="containsText" dxfId="351" priority="360" operator="containsText" text="Functioning">
      <formula>NOT(ISERROR(SEARCH("Functioning",B37)))</formula>
    </cfRule>
  </conditionalFormatting>
  <conditionalFormatting sqref="A1">
    <cfRule type="beginsWith" dxfId="350" priority="355" stopIfTrue="1" operator="beginsWith" text="Functioning At Risk">
      <formula>LEFT(A1,LEN("Functioning At Risk"))="Functioning At Risk"</formula>
    </cfRule>
    <cfRule type="beginsWith" dxfId="349" priority="356" stopIfTrue="1" operator="beginsWith" text="Not Functioning">
      <formula>LEFT(A1,LEN("Not Functioning"))="Not Functioning"</formula>
    </cfRule>
    <cfRule type="containsText" dxfId="348" priority="357" operator="containsText" text="Functioning">
      <formula>NOT(ISERROR(SEARCH("Functioning",A1)))</formula>
    </cfRule>
  </conditionalFormatting>
  <conditionalFormatting sqref="A36">
    <cfRule type="beginsWith" dxfId="347" priority="352" stopIfTrue="1" operator="beginsWith" text="Functioning At Risk">
      <formula>LEFT(A36,LEN("Functioning At Risk"))="Functioning At Risk"</formula>
    </cfRule>
    <cfRule type="beginsWith" dxfId="346" priority="353" stopIfTrue="1" operator="beginsWith" text="Not Functioning">
      <formula>LEFT(A36,LEN("Not Functioning"))="Not Functioning"</formula>
    </cfRule>
    <cfRule type="containsText" dxfId="345" priority="354" operator="containsText" text="Functioning">
      <formula>NOT(ISERROR(SEARCH("Functioning",A36)))</formula>
    </cfRule>
  </conditionalFormatting>
  <conditionalFormatting sqref="A71">
    <cfRule type="beginsWith" dxfId="344" priority="349" stopIfTrue="1" operator="beginsWith" text="Functioning At Risk">
      <formula>LEFT(A71,LEN("Functioning At Risk"))="Functioning At Risk"</formula>
    </cfRule>
    <cfRule type="beginsWith" dxfId="343" priority="350" stopIfTrue="1" operator="beginsWith" text="Not Functioning">
      <formula>LEFT(A71,LEN("Not Functioning"))="Not Functioning"</formula>
    </cfRule>
    <cfRule type="containsText" dxfId="342" priority="351" operator="containsText" text="Functioning">
      <formula>NOT(ISERROR(SEARCH("Functioning",A71)))</formula>
    </cfRule>
  </conditionalFormatting>
  <conditionalFormatting sqref="A106">
    <cfRule type="beginsWith" dxfId="341" priority="346" stopIfTrue="1" operator="beginsWith" text="Functioning At Risk">
      <formula>LEFT(A106,LEN("Functioning At Risk"))="Functioning At Risk"</formula>
    </cfRule>
    <cfRule type="beginsWith" dxfId="340" priority="347" stopIfTrue="1" operator="beginsWith" text="Not Functioning">
      <formula>LEFT(A106,LEN("Not Functioning"))="Not Functioning"</formula>
    </cfRule>
    <cfRule type="containsText" dxfId="339" priority="348" operator="containsText" text="Functioning">
      <formula>NOT(ISERROR(SEARCH("Functioning",A106)))</formula>
    </cfRule>
  </conditionalFormatting>
  <conditionalFormatting sqref="A141">
    <cfRule type="beginsWith" dxfId="338" priority="343" stopIfTrue="1" operator="beginsWith" text="Functioning At Risk">
      <formula>LEFT(A141,LEN("Functioning At Risk"))="Functioning At Risk"</formula>
    </cfRule>
    <cfRule type="beginsWith" dxfId="337" priority="344" stopIfTrue="1" operator="beginsWith" text="Not Functioning">
      <formula>LEFT(A141,LEN("Not Functioning"))="Not Functioning"</formula>
    </cfRule>
    <cfRule type="containsText" dxfId="336" priority="345" operator="containsText" text="Functioning">
      <formula>NOT(ISERROR(SEARCH("Functioning",A141)))</formula>
    </cfRule>
  </conditionalFormatting>
  <conditionalFormatting sqref="A176">
    <cfRule type="beginsWith" dxfId="335" priority="340" stopIfTrue="1" operator="beginsWith" text="Functioning At Risk">
      <formula>LEFT(A176,LEN("Functioning At Risk"))="Functioning At Risk"</formula>
    </cfRule>
    <cfRule type="beginsWith" dxfId="334" priority="341" stopIfTrue="1" operator="beginsWith" text="Not Functioning">
      <formula>LEFT(A176,LEN("Not Functioning"))="Not Functioning"</formula>
    </cfRule>
    <cfRule type="containsText" dxfId="333" priority="342" operator="containsText" text="Functioning">
      <formula>NOT(ISERROR(SEARCH("Functioning",A176)))</formula>
    </cfRule>
  </conditionalFormatting>
  <conditionalFormatting sqref="A211">
    <cfRule type="beginsWith" dxfId="332" priority="337" stopIfTrue="1" operator="beginsWith" text="Functioning At Risk">
      <formula>LEFT(A211,LEN("Functioning At Risk"))="Functioning At Risk"</formula>
    </cfRule>
    <cfRule type="beginsWith" dxfId="331" priority="338" stopIfTrue="1" operator="beginsWith" text="Not Functioning">
      <formula>LEFT(A211,LEN("Not Functioning"))="Not Functioning"</formula>
    </cfRule>
    <cfRule type="containsText" dxfId="330" priority="339" operator="containsText" text="Functioning">
      <formula>NOT(ISERROR(SEARCH("Functioning",A211)))</formula>
    </cfRule>
  </conditionalFormatting>
  <conditionalFormatting sqref="A246">
    <cfRule type="beginsWith" dxfId="329" priority="334" stopIfTrue="1" operator="beginsWith" text="Functioning At Risk">
      <formula>LEFT(A246,LEN("Functioning At Risk"))="Functioning At Risk"</formula>
    </cfRule>
    <cfRule type="beginsWith" dxfId="328" priority="335" stopIfTrue="1" operator="beginsWith" text="Not Functioning">
      <formula>LEFT(A246,LEN("Not Functioning"))="Not Functioning"</formula>
    </cfRule>
    <cfRule type="containsText" dxfId="327" priority="336" operator="containsText" text="Functioning">
      <formula>NOT(ISERROR(SEARCH("Functioning",A246)))</formula>
    </cfRule>
  </conditionalFormatting>
  <conditionalFormatting sqref="A281">
    <cfRule type="beginsWith" dxfId="326" priority="331" stopIfTrue="1" operator="beginsWith" text="Functioning At Risk">
      <formula>LEFT(A281,LEN("Functioning At Risk"))="Functioning At Risk"</formula>
    </cfRule>
    <cfRule type="beginsWith" dxfId="325" priority="332" stopIfTrue="1" operator="beginsWith" text="Not Functioning">
      <formula>LEFT(A281,LEN("Not Functioning"))="Not Functioning"</formula>
    </cfRule>
    <cfRule type="containsText" dxfId="324" priority="333" operator="containsText" text="Functioning">
      <formula>NOT(ISERROR(SEARCH("Functioning",A281)))</formula>
    </cfRule>
  </conditionalFormatting>
  <conditionalFormatting sqref="A316">
    <cfRule type="beginsWith" dxfId="323" priority="328" stopIfTrue="1" operator="beginsWith" text="Functioning At Risk">
      <formula>LEFT(A316,LEN("Functioning At Risk"))="Functioning At Risk"</formula>
    </cfRule>
    <cfRule type="beginsWith" dxfId="322" priority="329" stopIfTrue="1" operator="beginsWith" text="Not Functioning">
      <formula>LEFT(A316,LEN("Not Functioning"))="Not Functioning"</formula>
    </cfRule>
    <cfRule type="containsText" dxfId="321" priority="330" operator="containsText" text="Functioning">
      <formula>NOT(ISERROR(SEARCH("Functioning",A316)))</formula>
    </cfRule>
  </conditionalFormatting>
  <conditionalFormatting sqref="F51">
    <cfRule type="beginsWith" dxfId="320" priority="325" stopIfTrue="1" operator="beginsWith" text="Functioning At Risk">
      <formula>LEFT(F51,LEN("Functioning At Risk"))="Functioning At Risk"</formula>
    </cfRule>
    <cfRule type="beginsWith" dxfId="319" priority="326" stopIfTrue="1" operator="beginsWith" text="Not Functioning">
      <formula>LEFT(F51,LEN("Not Functioning"))="Not Functioning"</formula>
    </cfRule>
    <cfRule type="containsText" dxfId="318" priority="327" operator="containsText" text="Functioning">
      <formula>NOT(ISERROR(SEARCH("Functioning",F51)))</formula>
    </cfRule>
  </conditionalFormatting>
  <conditionalFormatting sqref="F86">
    <cfRule type="beginsWith" dxfId="317" priority="322" stopIfTrue="1" operator="beginsWith" text="Functioning At Risk">
      <formula>LEFT(F86,LEN("Functioning At Risk"))="Functioning At Risk"</formula>
    </cfRule>
    <cfRule type="beginsWith" dxfId="316" priority="323" stopIfTrue="1" operator="beginsWith" text="Not Functioning">
      <formula>LEFT(F86,LEN("Not Functioning"))="Not Functioning"</formula>
    </cfRule>
    <cfRule type="containsText" dxfId="315" priority="324" operator="containsText" text="Functioning">
      <formula>NOT(ISERROR(SEARCH("Functioning",F86)))</formula>
    </cfRule>
  </conditionalFormatting>
  <conditionalFormatting sqref="F121">
    <cfRule type="beginsWith" dxfId="314" priority="319" stopIfTrue="1" operator="beginsWith" text="Functioning At Risk">
      <formula>LEFT(F121,LEN("Functioning At Risk"))="Functioning At Risk"</formula>
    </cfRule>
    <cfRule type="beginsWith" dxfId="313" priority="320" stopIfTrue="1" operator="beginsWith" text="Not Functioning">
      <formula>LEFT(F121,LEN("Not Functioning"))="Not Functioning"</formula>
    </cfRule>
    <cfRule type="containsText" dxfId="312" priority="321" operator="containsText" text="Functioning">
      <formula>NOT(ISERROR(SEARCH("Functioning",F121)))</formula>
    </cfRule>
  </conditionalFormatting>
  <conditionalFormatting sqref="F156">
    <cfRule type="beginsWith" dxfId="311" priority="316" stopIfTrue="1" operator="beginsWith" text="Functioning At Risk">
      <formula>LEFT(F156,LEN("Functioning At Risk"))="Functioning At Risk"</formula>
    </cfRule>
    <cfRule type="beginsWith" dxfId="310" priority="317" stopIfTrue="1" operator="beginsWith" text="Not Functioning">
      <formula>LEFT(F156,LEN("Not Functioning"))="Not Functioning"</formula>
    </cfRule>
    <cfRule type="containsText" dxfId="309" priority="318" operator="containsText" text="Functioning">
      <formula>NOT(ISERROR(SEARCH("Functioning",F156)))</formula>
    </cfRule>
  </conditionalFormatting>
  <conditionalFormatting sqref="F191">
    <cfRule type="beginsWith" dxfId="308" priority="313" stopIfTrue="1" operator="beginsWith" text="Functioning At Risk">
      <formula>LEFT(F191,LEN("Functioning At Risk"))="Functioning At Risk"</formula>
    </cfRule>
    <cfRule type="beginsWith" dxfId="307" priority="314" stopIfTrue="1" operator="beginsWith" text="Not Functioning">
      <formula>LEFT(F191,LEN("Not Functioning"))="Not Functioning"</formula>
    </cfRule>
    <cfRule type="containsText" dxfId="306" priority="315" operator="containsText" text="Functioning">
      <formula>NOT(ISERROR(SEARCH("Functioning",F191)))</formula>
    </cfRule>
  </conditionalFormatting>
  <conditionalFormatting sqref="F331">
    <cfRule type="beginsWith" dxfId="305" priority="307" stopIfTrue="1" operator="beginsWith" text="Functioning At Risk">
      <formula>LEFT(F331,LEN("Functioning At Risk"))="Functioning At Risk"</formula>
    </cfRule>
    <cfRule type="beginsWith" dxfId="304" priority="308" stopIfTrue="1" operator="beginsWith" text="Not Functioning">
      <formula>LEFT(F331,LEN("Not Functioning"))="Not Functioning"</formula>
    </cfRule>
    <cfRule type="containsText" dxfId="303" priority="309" operator="containsText" text="Functioning">
      <formula>NOT(ISERROR(SEARCH("Functioning",F331)))</formula>
    </cfRule>
  </conditionalFormatting>
  <conditionalFormatting sqref="F296">
    <cfRule type="beginsWith" dxfId="302" priority="304" stopIfTrue="1" operator="beginsWith" text="Functioning At Risk">
      <formula>LEFT(F296,LEN("Functioning At Risk"))="Functioning At Risk"</formula>
    </cfRule>
    <cfRule type="beginsWith" dxfId="301" priority="305" stopIfTrue="1" operator="beginsWith" text="Not Functioning">
      <formula>LEFT(F296,LEN("Not Functioning"))="Not Functioning"</formula>
    </cfRule>
    <cfRule type="containsText" dxfId="300" priority="306" operator="containsText" text="Functioning">
      <formula>NOT(ISERROR(SEARCH("Functioning",F296)))</formula>
    </cfRule>
  </conditionalFormatting>
  <conditionalFormatting sqref="F261">
    <cfRule type="beginsWith" dxfId="299" priority="301" stopIfTrue="1" operator="beginsWith" text="Functioning At Risk">
      <formula>LEFT(F261,LEN("Functioning At Risk"))="Functioning At Risk"</formula>
    </cfRule>
    <cfRule type="beginsWith" dxfId="298" priority="302" stopIfTrue="1" operator="beginsWith" text="Not Functioning">
      <formula>LEFT(F261,LEN("Not Functioning"))="Not Functioning"</formula>
    </cfRule>
    <cfRule type="containsText" dxfId="297" priority="303" operator="containsText" text="Functioning">
      <formula>NOT(ISERROR(SEARCH("Functioning",F261)))</formula>
    </cfRule>
  </conditionalFormatting>
  <conditionalFormatting sqref="F226">
    <cfRule type="beginsWith" dxfId="296" priority="298" stopIfTrue="1" operator="beginsWith" text="Functioning At Risk">
      <formula>LEFT(F226,LEN("Functioning At Risk"))="Functioning At Risk"</formula>
    </cfRule>
    <cfRule type="beginsWith" dxfId="295" priority="299" stopIfTrue="1" operator="beginsWith" text="Not Functioning">
      <formula>LEFT(F226,LEN("Not Functioning"))="Not Functioning"</formula>
    </cfRule>
    <cfRule type="containsText" dxfId="294" priority="300" operator="containsText" text="Functioning">
      <formula>NOT(ISERROR(SEARCH("Functioning",F226)))</formula>
    </cfRule>
  </conditionalFormatting>
  <conditionalFormatting sqref="D40">
    <cfRule type="beginsWith" dxfId="293" priority="295" stopIfTrue="1" operator="beginsWith" text="Functioning At Risk">
      <formula>LEFT(D40,LEN("Functioning At Risk"))="Functioning At Risk"</formula>
    </cfRule>
    <cfRule type="beginsWith" dxfId="292" priority="296" stopIfTrue="1" operator="beginsWith" text="Not Functioning">
      <formula>LEFT(D40,LEN("Not Functioning"))="Not Functioning"</formula>
    </cfRule>
    <cfRule type="containsText" dxfId="291" priority="297" operator="containsText" text="Functioning">
      <formula>NOT(ISERROR(SEARCH("Functioning",D40)))</formula>
    </cfRule>
  </conditionalFormatting>
  <conditionalFormatting sqref="D40">
    <cfRule type="beginsWith" dxfId="290" priority="292" stopIfTrue="1" operator="beginsWith" text="Functioning At Risk">
      <formula>LEFT(D40,LEN("Functioning At Risk"))="Functioning At Risk"</formula>
    </cfRule>
    <cfRule type="beginsWith" dxfId="289" priority="293" stopIfTrue="1" operator="beginsWith" text="Not Functioning">
      <formula>LEFT(D40,LEN("Not Functioning"))="Not Functioning"</formula>
    </cfRule>
    <cfRule type="containsText" dxfId="288" priority="294" operator="containsText" text="Functioning">
      <formula>NOT(ISERROR(SEARCH("Functioning",D40)))</formula>
    </cfRule>
  </conditionalFormatting>
  <conditionalFormatting sqref="D75">
    <cfRule type="beginsWith" dxfId="287" priority="289" stopIfTrue="1" operator="beginsWith" text="Functioning At Risk">
      <formula>LEFT(D75,LEN("Functioning At Risk"))="Functioning At Risk"</formula>
    </cfRule>
    <cfRule type="beginsWith" dxfId="286" priority="290" stopIfTrue="1" operator="beginsWith" text="Not Functioning">
      <formula>LEFT(D75,LEN("Not Functioning"))="Not Functioning"</formula>
    </cfRule>
    <cfRule type="containsText" dxfId="285" priority="291" operator="containsText" text="Functioning">
      <formula>NOT(ISERROR(SEARCH("Functioning",D75)))</formula>
    </cfRule>
  </conditionalFormatting>
  <conditionalFormatting sqref="D75">
    <cfRule type="beginsWith" dxfId="284" priority="286" stopIfTrue="1" operator="beginsWith" text="Functioning At Risk">
      <formula>LEFT(D75,LEN("Functioning At Risk"))="Functioning At Risk"</formula>
    </cfRule>
    <cfRule type="beginsWith" dxfId="283" priority="287" stopIfTrue="1" operator="beginsWith" text="Not Functioning">
      <formula>LEFT(D75,LEN("Not Functioning"))="Not Functioning"</formula>
    </cfRule>
    <cfRule type="containsText" dxfId="282" priority="288" operator="containsText" text="Functioning">
      <formula>NOT(ISERROR(SEARCH("Functioning",D75)))</formula>
    </cfRule>
  </conditionalFormatting>
  <conditionalFormatting sqref="D110">
    <cfRule type="beginsWith" dxfId="281" priority="283" stopIfTrue="1" operator="beginsWith" text="Functioning At Risk">
      <formula>LEFT(D110,LEN("Functioning At Risk"))="Functioning At Risk"</formula>
    </cfRule>
    <cfRule type="beginsWith" dxfId="280" priority="284" stopIfTrue="1" operator="beginsWith" text="Not Functioning">
      <formula>LEFT(D110,LEN("Not Functioning"))="Not Functioning"</formula>
    </cfRule>
    <cfRule type="containsText" dxfId="279" priority="285" operator="containsText" text="Functioning">
      <formula>NOT(ISERROR(SEARCH("Functioning",D110)))</formula>
    </cfRule>
  </conditionalFormatting>
  <conditionalFormatting sqref="D110">
    <cfRule type="beginsWith" dxfId="278" priority="280" stopIfTrue="1" operator="beginsWith" text="Functioning At Risk">
      <formula>LEFT(D110,LEN("Functioning At Risk"))="Functioning At Risk"</formula>
    </cfRule>
    <cfRule type="beginsWith" dxfId="277" priority="281" stopIfTrue="1" operator="beginsWith" text="Not Functioning">
      <formula>LEFT(D110,LEN("Not Functioning"))="Not Functioning"</formula>
    </cfRule>
    <cfRule type="containsText" dxfId="276" priority="282" operator="containsText" text="Functioning">
      <formula>NOT(ISERROR(SEARCH("Functioning",D110)))</formula>
    </cfRule>
  </conditionalFormatting>
  <conditionalFormatting sqref="D145">
    <cfRule type="beginsWith" dxfId="275" priority="277" stopIfTrue="1" operator="beginsWith" text="Functioning At Risk">
      <formula>LEFT(D145,LEN("Functioning At Risk"))="Functioning At Risk"</formula>
    </cfRule>
    <cfRule type="beginsWith" dxfId="274" priority="278" stopIfTrue="1" operator="beginsWith" text="Not Functioning">
      <formula>LEFT(D145,LEN("Not Functioning"))="Not Functioning"</formula>
    </cfRule>
    <cfRule type="containsText" dxfId="273" priority="279" operator="containsText" text="Functioning">
      <formula>NOT(ISERROR(SEARCH("Functioning",D145)))</formula>
    </cfRule>
  </conditionalFormatting>
  <conditionalFormatting sqref="D145">
    <cfRule type="beginsWith" dxfId="272" priority="274" stopIfTrue="1" operator="beginsWith" text="Functioning At Risk">
      <formula>LEFT(D145,LEN("Functioning At Risk"))="Functioning At Risk"</formula>
    </cfRule>
    <cfRule type="beginsWith" dxfId="271" priority="275" stopIfTrue="1" operator="beginsWith" text="Not Functioning">
      <formula>LEFT(D145,LEN("Not Functioning"))="Not Functioning"</formula>
    </cfRule>
    <cfRule type="containsText" dxfId="270" priority="276" operator="containsText" text="Functioning">
      <formula>NOT(ISERROR(SEARCH("Functioning",D145)))</formula>
    </cfRule>
  </conditionalFormatting>
  <conditionalFormatting sqref="D180">
    <cfRule type="beginsWith" dxfId="269" priority="271" stopIfTrue="1" operator="beginsWith" text="Functioning At Risk">
      <formula>LEFT(D180,LEN("Functioning At Risk"))="Functioning At Risk"</formula>
    </cfRule>
    <cfRule type="beginsWith" dxfId="268" priority="272" stopIfTrue="1" operator="beginsWith" text="Not Functioning">
      <formula>LEFT(D180,LEN("Not Functioning"))="Not Functioning"</formula>
    </cfRule>
    <cfRule type="containsText" dxfId="267" priority="273" operator="containsText" text="Functioning">
      <formula>NOT(ISERROR(SEARCH("Functioning",D180)))</formula>
    </cfRule>
  </conditionalFormatting>
  <conditionalFormatting sqref="D180">
    <cfRule type="beginsWith" dxfId="266" priority="268" stopIfTrue="1" operator="beginsWith" text="Functioning At Risk">
      <formula>LEFT(D180,LEN("Functioning At Risk"))="Functioning At Risk"</formula>
    </cfRule>
    <cfRule type="beginsWith" dxfId="265" priority="269" stopIfTrue="1" operator="beginsWith" text="Not Functioning">
      <formula>LEFT(D180,LEN("Not Functioning"))="Not Functioning"</formula>
    </cfRule>
    <cfRule type="containsText" dxfId="264" priority="270" operator="containsText" text="Functioning">
      <formula>NOT(ISERROR(SEARCH("Functioning",D180)))</formula>
    </cfRule>
  </conditionalFormatting>
  <conditionalFormatting sqref="D215">
    <cfRule type="beginsWith" dxfId="263" priority="265" stopIfTrue="1" operator="beginsWith" text="Functioning At Risk">
      <formula>LEFT(D215,LEN("Functioning At Risk"))="Functioning At Risk"</formula>
    </cfRule>
    <cfRule type="beginsWith" dxfId="262" priority="266" stopIfTrue="1" operator="beginsWith" text="Not Functioning">
      <formula>LEFT(D215,LEN("Not Functioning"))="Not Functioning"</formula>
    </cfRule>
    <cfRule type="containsText" dxfId="261" priority="267" operator="containsText" text="Functioning">
      <formula>NOT(ISERROR(SEARCH("Functioning",D215)))</formula>
    </cfRule>
  </conditionalFormatting>
  <conditionalFormatting sqref="D215">
    <cfRule type="beginsWith" dxfId="260" priority="262" stopIfTrue="1" operator="beginsWith" text="Functioning At Risk">
      <formula>LEFT(D215,LEN("Functioning At Risk"))="Functioning At Risk"</formula>
    </cfRule>
    <cfRule type="beginsWith" dxfId="259" priority="263" stopIfTrue="1" operator="beginsWith" text="Not Functioning">
      <formula>LEFT(D215,LEN("Not Functioning"))="Not Functioning"</formula>
    </cfRule>
    <cfRule type="containsText" dxfId="258" priority="264" operator="containsText" text="Functioning">
      <formula>NOT(ISERROR(SEARCH("Functioning",D215)))</formula>
    </cfRule>
  </conditionalFormatting>
  <conditionalFormatting sqref="D250">
    <cfRule type="beginsWith" dxfId="257" priority="259" stopIfTrue="1" operator="beginsWith" text="Functioning At Risk">
      <formula>LEFT(D250,LEN("Functioning At Risk"))="Functioning At Risk"</formula>
    </cfRule>
    <cfRule type="beginsWith" dxfId="256" priority="260" stopIfTrue="1" operator="beginsWith" text="Not Functioning">
      <formula>LEFT(D250,LEN("Not Functioning"))="Not Functioning"</formula>
    </cfRule>
    <cfRule type="containsText" dxfId="255" priority="261" operator="containsText" text="Functioning">
      <formula>NOT(ISERROR(SEARCH("Functioning",D250)))</formula>
    </cfRule>
  </conditionalFormatting>
  <conditionalFormatting sqref="D250">
    <cfRule type="beginsWith" dxfId="254" priority="256" stopIfTrue="1" operator="beginsWith" text="Functioning At Risk">
      <formula>LEFT(D250,LEN("Functioning At Risk"))="Functioning At Risk"</formula>
    </cfRule>
    <cfRule type="beginsWith" dxfId="253" priority="257" stopIfTrue="1" operator="beginsWith" text="Not Functioning">
      <formula>LEFT(D250,LEN("Not Functioning"))="Not Functioning"</formula>
    </cfRule>
    <cfRule type="containsText" dxfId="252" priority="258" operator="containsText" text="Functioning">
      <formula>NOT(ISERROR(SEARCH("Functioning",D250)))</formula>
    </cfRule>
  </conditionalFormatting>
  <conditionalFormatting sqref="D285">
    <cfRule type="beginsWith" dxfId="251" priority="253" stopIfTrue="1" operator="beginsWith" text="Functioning At Risk">
      <formula>LEFT(D285,LEN("Functioning At Risk"))="Functioning At Risk"</formula>
    </cfRule>
    <cfRule type="beginsWith" dxfId="250" priority="254" stopIfTrue="1" operator="beginsWith" text="Not Functioning">
      <formula>LEFT(D285,LEN("Not Functioning"))="Not Functioning"</formula>
    </cfRule>
    <cfRule type="containsText" dxfId="249" priority="255" operator="containsText" text="Functioning">
      <formula>NOT(ISERROR(SEARCH("Functioning",D285)))</formula>
    </cfRule>
  </conditionalFormatting>
  <conditionalFormatting sqref="D285">
    <cfRule type="beginsWith" dxfId="248" priority="250" stopIfTrue="1" operator="beginsWith" text="Functioning At Risk">
      <formula>LEFT(D285,LEN("Functioning At Risk"))="Functioning At Risk"</formula>
    </cfRule>
    <cfRule type="beginsWith" dxfId="247" priority="251" stopIfTrue="1" operator="beginsWith" text="Not Functioning">
      <formula>LEFT(D285,LEN("Not Functioning"))="Not Functioning"</formula>
    </cfRule>
    <cfRule type="containsText" dxfId="246" priority="252" operator="containsText" text="Functioning">
      <formula>NOT(ISERROR(SEARCH("Functioning",D285)))</formula>
    </cfRule>
  </conditionalFormatting>
  <conditionalFormatting sqref="D320">
    <cfRule type="beginsWith" dxfId="245" priority="247" stopIfTrue="1" operator="beginsWith" text="Functioning At Risk">
      <formula>LEFT(D320,LEN("Functioning At Risk"))="Functioning At Risk"</formula>
    </cfRule>
    <cfRule type="beginsWith" dxfId="244" priority="248" stopIfTrue="1" operator="beginsWith" text="Not Functioning">
      <formula>LEFT(D320,LEN("Not Functioning"))="Not Functioning"</formula>
    </cfRule>
    <cfRule type="containsText" dxfId="243" priority="249" operator="containsText" text="Functioning">
      <formula>NOT(ISERROR(SEARCH("Functioning",D320)))</formula>
    </cfRule>
  </conditionalFormatting>
  <conditionalFormatting sqref="D320">
    <cfRule type="beginsWith" dxfId="242" priority="244" stopIfTrue="1" operator="beginsWith" text="Functioning At Risk">
      <formula>LEFT(D320,LEN("Functioning At Risk"))="Functioning At Risk"</formula>
    </cfRule>
    <cfRule type="beginsWith" dxfId="241" priority="245" stopIfTrue="1" operator="beginsWith" text="Not Functioning">
      <formula>LEFT(D320,LEN("Not Functioning"))="Not Functioning"</formula>
    </cfRule>
    <cfRule type="containsText" dxfId="240" priority="246" operator="containsText" text="Functioning">
      <formula>NOT(ISERROR(SEARCH("Functioning",D320)))</formula>
    </cfRule>
  </conditionalFormatting>
  <conditionalFormatting sqref="K6 A6:D6">
    <cfRule type="beginsWith" dxfId="239" priority="241" stopIfTrue="1" operator="beginsWith" text="Functioning At Risk">
      <formula>LEFT(A6,LEN("Functioning At Risk"))="Functioning At Risk"</formula>
    </cfRule>
    <cfRule type="beginsWith" dxfId="238" priority="242" stopIfTrue="1" operator="beginsWith" text="Not Functioning">
      <formula>LEFT(A6,LEN("Not Functioning"))="Not Functioning"</formula>
    </cfRule>
    <cfRule type="containsText" dxfId="237" priority="243" operator="containsText" text="Functioning">
      <formula>NOT(ISERROR(SEARCH("Functioning",A6)))</formula>
    </cfRule>
  </conditionalFormatting>
  <conditionalFormatting sqref="D6">
    <cfRule type="beginsWith" dxfId="236" priority="238" stopIfTrue="1" operator="beginsWith" text="Functioning At Risk">
      <formula>LEFT(D6,LEN("Functioning At Risk"))="Functioning At Risk"</formula>
    </cfRule>
    <cfRule type="beginsWith" dxfId="235" priority="239" stopIfTrue="1" operator="beginsWith" text="Not Functioning">
      <formula>LEFT(D6,LEN("Not Functioning"))="Not Functioning"</formula>
    </cfRule>
    <cfRule type="containsText" dxfId="234" priority="240" operator="containsText" text="Functioning">
      <formula>NOT(ISERROR(SEARCH("Functioning",D6)))</formula>
    </cfRule>
  </conditionalFormatting>
  <conditionalFormatting sqref="H6">
    <cfRule type="beginsWith" dxfId="233" priority="235" stopIfTrue="1" operator="beginsWith" text="Functioning At Risk">
      <formula>LEFT(H6,LEN("Functioning At Risk"))="Functioning At Risk"</formula>
    </cfRule>
    <cfRule type="beginsWith" dxfId="232" priority="236" stopIfTrue="1" operator="beginsWith" text="Not Functioning">
      <formula>LEFT(H6,LEN("Not Functioning"))="Not Functioning"</formula>
    </cfRule>
    <cfRule type="containsText" dxfId="231" priority="237" operator="containsText" text="Functioning">
      <formula>NOT(ISERROR(SEARCH("Functioning",H6)))</formula>
    </cfRule>
  </conditionalFormatting>
  <conditionalFormatting sqref="J6">
    <cfRule type="beginsWith" dxfId="230" priority="232" stopIfTrue="1" operator="beginsWith" text="Functioning At Risk">
      <formula>LEFT(J6,LEN("Functioning At Risk"))="Functioning At Risk"</formula>
    </cfRule>
    <cfRule type="beginsWith" dxfId="229" priority="233" stopIfTrue="1" operator="beginsWith" text="Not Functioning">
      <formula>LEFT(J6,LEN("Not Functioning"))="Not Functioning"</formula>
    </cfRule>
    <cfRule type="containsText" dxfId="228" priority="234" operator="containsText" text="Functioning">
      <formula>NOT(ISERROR(SEARCH("Functioning",J6)))</formula>
    </cfRule>
  </conditionalFormatting>
  <conditionalFormatting sqref="G6">
    <cfRule type="beginsWith" dxfId="227" priority="229" stopIfTrue="1" operator="beginsWith" text="Functioning At Risk">
      <formula>LEFT(G6,LEN("Functioning At Risk"))="Functioning At Risk"</formula>
    </cfRule>
    <cfRule type="beginsWith" dxfId="226" priority="230" stopIfTrue="1" operator="beginsWith" text="Not Functioning">
      <formula>LEFT(G6,LEN("Not Functioning"))="Not Functioning"</formula>
    </cfRule>
    <cfRule type="containsText" dxfId="225" priority="231" operator="containsText" text="Functioning">
      <formula>NOT(ISERROR(SEARCH("Functioning",G6)))</formula>
    </cfRule>
  </conditionalFormatting>
  <conditionalFormatting sqref="G6">
    <cfRule type="beginsWith" dxfId="224" priority="226" stopIfTrue="1" operator="beginsWith" text="Functioning At Risk">
      <formula>LEFT(G6,LEN("Functioning At Risk"))="Functioning At Risk"</formula>
    </cfRule>
    <cfRule type="beginsWith" dxfId="223" priority="227" stopIfTrue="1" operator="beginsWith" text="Not Functioning">
      <formula>LEFT(G6,LEN("Not Functioning"))="Not Functioning"</formula>
    </cfRule>
    <cfRule type="containsText" dxfId="222" priority="228" operator="containsText" text="Functioning">
      <formula>NOT(ISERROR(SEARCH("Functioning",G6)))</formula>
    </cfRule>
  </conditionalFormatting>
  <conditionalFormatting sqref="F14">
    <cfRule type="beginsWith" dxfId="221" priority="223" stopIfTrue="1" operator="beginsWith" text="Functioning At Risk">
      <formula>LEFT(F14,LEN("Functioning At Risk"))="Functioning At Risk"</formula>
    </cfRule>
    <cfRule type="beginsWith" dxfId="220" priority="224" stopIfTrue="1" operator="beginsWith" text="Not Functioning">
      <formula>LEFT(F14,LEN("Not Functioning"))="Not Functioning"</formula>
    </cfRule>
    <cfRule type="containsText" dxfId="219" priority="225" operator="containsText" text="Functioning">
      <formula>NOT(ISERROR(SEARCH("Functioning",F14)))</formula>
    </cfRule>
  </conditionalFormatting>
  <conditionalFormatting sqref="K41 A41:D41">
    <cfRule type="beginsWith" dxfId="218" priority="220" stopIfTrue="1" operator="beginsWith" text="Functioning At Risk">
      <formula>LEFT(A41,LEN("Functioning At Risk"))="Functioning At Risk"</formula>
    </cfRule>
    <cfRule type="beginsWith" dxfId="217" priority="221" stopIfTrue="1" operator="beginsWith" text="Not Functioning">
      <formula>LEFT(A41,LEN("Not Functioning"))="Not Functioning"</formula>
    </cfRule>
    <cfRule type="containsText" dxfId="216" priority="222" operator="containsText" text="Functioning">
      <formula>NOT(ISERROR(SEARCH("Functioning",A41)))</formula>
    </cfRule>
  </conditionalFormatting>
  <conditionalFormatting sqref="D41">
    <cfRule type="beginsWith" dxfId="215" priority="217" stopIfTrue="1" operator="beginsWith" text="Functioning At Risk">
      <formula>LEFT(D41,LEN("Functioning At Risk"))="Functioning At Risk"</formula>
    </cfRule>
    <cfRule type="beginsWith" dxfId="214" priority="218" stopIfTrue="1" operator="beginsWith" text="Not Functioning">
      <formula>LEFT(D41,LEN("Not Functioning"))="Not Functioning"</formula>
    </cfRule>
    <cfRule type="containsText" dxfId="213" priority="219" operator="containsText" text="Functioning">
      <formula>NOT(ISERROR(SEARCH("Functioning",D41)))</formula>
    </cfRule>
  </conditionalFormatting>
  <conditionalFormatting sqref="H41">
    <cfRule type="beginsWith" dxfId="212" priority="214" stopIfTrue="1" operator="beginsWith" text="Functioning At Risk">
      <formula>LEFT(H41,LEN("Functioning At Risk"))="Functioning At Risk"</formula>
    </cfRule>
    <cfRule type="beginsWith" dxfId="211" priority="215" stopIfTrue="1" operator="beginsWith" text="Not Functioning">
      <formula>LEFT(H41,LEN("Not Functioning"))="Not Functioning"</formula>
    </cfRule>
    <cfRule type="containsText" dxfId="210" priority="216" operator="containsText" text="Functioning">
      <formula>NOT(ISERROR(SEARCH("Functioning",H41)))</formula>
    </cfRule>
  </conditionalFormatting>
  <conditionalFormatting sqref="J41">
    <cfRule type="beginsWith" dxfId="209" priority="211" stopIfTrue="1" operator="beginsWith" text="Functioning At Risk">
      <formula>LEFT(J41,LEN("Functioning At Risk"))="Functioning At Risk"</formula>
    </cfRule>
    <cfRule type="beginsWith" dxfId="208" priority="212" stopIfTrue="1" operator="beginsWith" text="Not Functioning">
      <formula>LEFT(J41,LEN("Not Functioning"))="Not Functioning"</formula>
    </cfRule>
    <cfRule type="containsText" dxfId="207" priority="213" operator="containsText" text="Functioning">
      <formula>NOT(ISERROR(SEARCH("Functioning",J41)))</formula>
    </cfRule>
  </conditionalFormatting>
  <conditionalFormatting sqref="G41">
    <cfRule type="beginsWith" dxfId="206" priority="208" stopIfTrue="1" operator="beginsWith" text="Functioning At Risk">
      <formula>LEFT(G41,LEN("Functioning At Risk"))="Functioning At Risk"</formula>
    </cfRule>
    <cfRule type="beginsWith" dxfId="205" priority="209" stopIfTrue="1" operator="beginsWith" text="Not Functioning">
      <formula>LEFT(G41,LEN("Not Functioning"))="Not Functioning"</formula>
    </cfRule>
    <cfRule type="containsText" dxfId="204" priority="210" operator="containsText" text="Functioning">
      <formula>NOT(ISERROR(SEARCH("Functioning",G41)))</formula>
    </cfRule>
  </conditionalFormatting>
  <conditionalFormatting sqref="G41">
    <cfRule type="beginsWith" dxfId="203" priority="205" stopIfTrue="1" operator="beginsWith" text="Functioning At Risk">
      <formula>LEFT(G41,LEN("Functioning At Risk"))="Functioning At Risk"</formula>
    </cfRule>
    <cfRule type="beginsWith" dxfId="202" priority="206" stopIfTrue="1" operator="beginsWith" text="Not Functioning">
      <formula>LEFT(G41,LEN("Not Functioning"))="Not Functioning"</formula>
    </cfRule>
    <cfRule type="containsText" dxfId="201" priority="207" operator="containsText" text="Functioning">
      <formula>NOT(ISERROR(SEARCH("Functioning",G41)))</formula>
    </cfRule>
  </conditionalFormatting>
  <conditionalFormatting sqref="K76 A76:D76">
    <cfRule type="beginsWith" dxfId="200" priority="199" stopIfTrue="1" operator="beginsWith" text="Functioning At Risk">
      <formula>LEFT(A76,LEN("Functioning At Risk"))="Functioning At Risk"</formula>
    </cfRule>
    <cfRule type="beginsWith" dxfId="199" priority="200" stopIfTrue="1" operator="beginsWith" text="Not Functioning">
      <formula>LEFT(A76,LEN("Not Functioning"))="Not Functioning"</formula>
    </cfRule>
    <cfRule type="containsText" dxfId="198" priority="201" operator="containsText" text="Functioning">
      <formula>NOT(ISERROR(SEARCH("Functioning",A76)))</formula>
    </cfRule>
  </conditionalFormatting>
  <conditionalFormatting sqref="D76">
    <cfRule type="beginsWith" dxfId="197" priority="196" stopIfTrue="1" operator="beginsWith" text="Functioning At Risk">
      <formula>LEFT(D76,LEN("Functioning At Risk"))="Functioning At Risk"</formula>
    </cfRule>
    <cfRule type="beginsWith" dxfId="196" priority="197" stopIfTrue="1" operator="beginsWith" text="Not Functioning">
      <formula>LEFT(D76,LEN("Not Functioning"))="Not Functioning"</formula>
    </cfRule>
    <cfRule type="containsText" dxfId="195" priority="198" operator="containsText" text="Functioning">
      <formula>NOT(ISERROR(SEARCH("Functioning",D76)))</formula>
    </cfRule>
  </conditionalFormatting>
  <conditionalFormatting sqref="H76">
    <cfRule type="beginsWith" dxfId="194" priority="193" stopIfTrue="1" operator="beginsWith" text="Functioning At Risk">
      <formula>LEFT(H76,LEN("Functioning At Risk"))="Functioning At Risk"</formula>
    </cfRule>
    <cfRule type="beginsWith" dxfId="193" priority="194" stopIfTrue="1" operator="beginsWith" text="Not Functioning">
      <formula>LEFT(H76,LEN("Not Functioning"))="Not Functioning"</formula>
    </cfRule>
    <cfRule type="containsText" dxfId="192" priority="195" operator="containsText" text="Functioning">
      <formula>NOT(ISERROR(SEARCH("Functioning",H76)))</formula>
    </cfRule>
  </conditionalFormatting>
  <conditionalFormatting sqref="J76">
    <cfRule type="beginsWith" dxfId="191" priority="190" stopIfTrue="1" operator="beginsWith" text="Functioning At Risk">
      <formula>LEFT(J76,LEN("Functioning At Risk"))="Functioning At Risk"</formula>
    </cfRule>
    <cfRule type="beginsWith" dxfId="190" priority="191" stopIfTrue="1" operator="beginsWith" text="Not Functioning">
      <formula>LEFT(J76,LEN("Not Functioning"))="Not Functioning"</formula>
    </cfRule>
    <cfRule type="containsText" dxfId="189" priority="192" operator="containsText" text="Functioning">
      <formula>NOT(ISERROR(SEARCH("Functioning",J76)))</formula>
    </cfRule>
  </conditionalFormatting>
  <conditionalFormatting sqref="G76">
    <cfRule type="beginsWith" dxfId="188" priority="187" stopIfTrue="1" operator="beginsWith" text="Functioning At Risk">
      <formula>LEFT(G76,LEN("Functioning At Risk"))="Functioning At Risk"</formula>
    </cfRule>
    <cfRule type="beginsWith" dxfId="187" priority="188" stopIfTrue="1" operator="beginsWith" text="Not Functioning">
      <formula>LEFT(G76,LEN("Not Functioning"))="Not Functioning"</formula>
    </cfRule>
    <cfRule type="containsText" dxfId="186" priority="189" operator="containsText" text="Functioning">
      <formula>NOT(ISERROR(SEARCH("Functioning",G76)))</formula>
    </cfRule>
  </conditionalFormatting>
  <conditionalFormatting sqref="G76">
    <cfRule type="beginsWith" dxfId="185" priority="184" stopIfTrue="1" operator="beginsWith" text="Functioning At Risk">
      <formula>LEFT(G76,LEN("Functioning At Risk"))="Functioning At Risk"</formula>
    </cfRule>
    <cfRule type="beginsWith" dxfId="184" priority="185" stopIfTrue="1" operator="beginsWith" text="Not Functioning">
      <formula>LEFT(G76,LEN("Not Functioning"))="Not Functioning"</formula>
    </cfRule>
    <cfRule type="containsText" dxfId="183" priority="186" operator="containsText" text="Functioning">
      <formula>NOT(ISERROR(SEARCH("Functioning",G76)))</formula>
    </cfRule>
  </conditionalFormatting>
  <conditionalFormatting sqref="K111 A111:D111">
    <cfRule type="beginsWith" dxfId="182" priority="181" stopIfTrue="1" operator="beginsWith" text="Functioning At Risk">
      <formula>LEFT(A111,LEN("Functioning At Risk"))="Functioning At Risk"</formula>
    </cfRule>
    <cfRule type="beginsWith" dxfId="181" priority="182" stopIfTrue="1" operator="beginsWith" text="Not Functioning">
      <formula>LEFT(A111,LEN("Not Functioning"))="Not Functioning"</formula>
    </cfRule>
    <cfRule type="containsText" dxfId="180" priority="183" operator="containsText" text="Functioning">
      <formula>NOT(ISERROR(SEARCH("Functioning",A111)))</formula>
    </cfRule>
  </conditionalFormatting>
  <conditionalFormatting sqref="D111">
    <cfRule type="beginsWith" dxfId="179" priority="178" stopIfTrue="1" operator="beginsWith" text="Functioning At Risk">
      <formula>LEFT(D111,LEN("Functioning At Risk"))="Functioning At Risk"</formula>
    </cfRule>
    <cfRule type="beginsWith" dxfId="178" priority="179" stopIfTrue="1" operator="beginsWith" text="Not Functioning">
      <formula>LEFT(D111,LEN("Not Functioning"))="Not Functioning"</formula>
    </cfRule>
    <cfRule type="containsText" dxfId="177" priority="180" operator="containsText" text="Functioning">
      <formula>NOT(ISERROR(SEARCH("Functioning",D111)))</formula>
    </cfRule>
  </conditionalFormatting>
  <conditionalFormatting sqref="H111">
    <cfRule type="beginsWith" dxfId="176" priority="175" stopIfTrue="1" operator="beginsWith" text="Functioning At Risk">
      <formula>LEFT(H111,LEN("Functioning At Risk"))="Functioning At Risk"</formula>
    </cfRule>
    <cfRule type="beginsWith" dxfId="175" priority="176" stopIfTrue="1" operator="beginsWith" text="Not Functioning">
      <formula>LEFT(H111,LEN("Not Functioning"))="Not Functioning"</formula>
    </cfRule>
    <cfRule type="containsText" dxfId="174" priority="177" operator="containsText" text="Functioning">
      <formula>NOT(ISERROR(SEARCH("Functioning",H111)))</formula>
    </cfRule>
  </conditionalFormatting>
  <conditionalFormatting sqref="J111">
    <cfRule type="beginsWith" dxfId="173" priority="172" stopIfTrue="1" operator="beginsWith" text="Functioning At Risk">
      <formula>LEFT(J111,LEN("Functioning At Risk"))="Functioning At Risk"</formula>
    </cfRule>
    <cfRule type="beginsWith" dxfId="172" priority="173" stopIfTrue="1" operator="beginsWith" text="Not Functioning">
      <formula>LEFT(J111,LEN("Not Functioning"))="Not Functioning"</formula>
    </cfRule>
    <cfRule type="containsText" dxfId="171" priority="174" operator="containsText" text="Functioning">
      <formula>NOT(ISERROR(SEARCH("Functioning",J111)))</formula>
    </cfRule>
  </conditionalFormatting>
  <conditionalFormatting sqref="G111">
    <cfRule type="beginsWith" dxfId="170" priority="169" stopIfTrue="1" operator="beginsWith" text="Functioning At Risk">
      <formula>LEFT(G111,LEN("Functioning At Risk"))="Functioning At Risk"</formula>
    </cfRule>
    <cfRule type="beginsWith" dxfId="169" priority="170" stopIfTrue="1" operator="beginsWith" text="Not Functioning">
      <formula>LEFT(G111,LEN("Not Functioning"))="Not Functioning"</formula>
    </cfRule>
    <cfRule type="containsText" dxfId="168" priority="171" operator="containsText" text="Functioning">
      <formula>NOT(ISERROR(SEARCH("Functioning",G111)))</formula>
    </cfRule>
  </conditionalFormatting>
  <conditionalFormatting sqref="G111">
    <cfRule type="beginsWith" dxfId="167" priority="166" stopIfTrue="1" operator="beginsWith" text="Functioning At Risk">
      <formula>LEFT(G111,LEN("Functioning At Risk"))="Functioning At Risk"</formula>
    </cfRule>
    <cfRule type="beginsWith" dxfId="166" priority="167" stopIfTrue="1" operator="beginsWith" text="Not Functioning">
      <formula>LEFT(G111,LEN("Not Functioning"))="Not Functioning"</formula>
    </cfRule>
    <cfRule type="containsText" dxfId="165" priority="168" operator="containsText" text="Functioning">
      <formula>NOT(ISERROR(SEARCH("Functioning",G111)))</formula>
    </cfRule>
  </conditionalFormatting>
  <conditionalFormatting sqref="K146 A146:D146">
    <cfRule type="beginsWith" dxfId="164" priority="163" stopIfTrue="1" operator="beginsWith" text="Functioning At Risk">
      <formula>LEFT(A146,LEN("Functioning At Risk"))="Functioning At Risk"</formula>
    </cfRule>
    <cfRule type="beginsWith" dxfId="163" priority="164" stopIfTrue="1" operator="beginsWith" text="Not Functioning">
      <formula>LEFT(A146,LEN("Not Functioning"))="Not Functioning"</formula>
    </cfRule>
    <cfRule type="containsText" dxfId="162" priority="165" operator="containsText" text="Functioning">
      <formula>NOT(ISERROR(SEARCH("Functioning",A146)))</formula>
    </cfRule>
  </conditionalFormatting>
  <conditionalFormatting sqref="D146">
    <cfRule type="beginsWith" dxfId="161" priority="160" stopIfTrue="1" operator="beginsWith" text="Functioning At Risk">
      <formula>LEFT(D146,LEN("Functioning At Risk"))="Functioning At Risk"</formula>
    </cfRule>
    <cfRule type="beginsWith" dxfId="160" priority="161" stopIfTrue="1" operator="beginsWith" text="Not Functioning">
      <formula>LEFT(D146,LEN("Not Functioning"))="Not Functioning"</formula>
    </cfRule>
    <cfRule type="containsText" dxfId="159" priority="162" operator="containsText" text="Functioning">
      <formula>NOT(ISERROR(SEARCH("Functioning",D146)))</formula>
    </cfRule>
  </conditionalFormatting>
  <conditionalFormatting sqref="H146">
    <cfRule type="beginsWith" dxfId="158" priority="157" stopIfTrue="1" operator="beginsWith" text="Functioning At Risk">
      <formula>LEFT(H146,LEN("Functioning At Risk"))="Functioning At Risk"</formula>
    </cfRule>
    <cfRule type="beginsWith" dxfId="157" priority="158" stopIfTrue="1" operator="beginsWith" text="Not Functioning">
      <formula>LEFT(H146,LEN("Not Functioning"))="Not Functioning"</formula>
    </cfRule>
    <cfRule type="containsText" dxfId="156" priority="159" operator="containsText" text="Functioning">
      <formula>NOT(ISERROR(SEARCH("Functioning",H146)))</formula>
    </cfRule>
  </conditionalFormatting>
  <conditionalFormatting sqref="J146">
    <cfRule type="beginsWith" dxfId="155" priority="154" stopIfTrue="1" operator="beginsWith" text="Functioning At Risk">
      <formula>LEFT(J146,LEN("Functioning At Risk"))="Functioning At Risk"</formula>
    </cfRule>
    <cfRule type="beginsWith" dxfId="154" priority="155" stopIfTrue="1" operator="beginsWith" text="Not Functioning">
      <formula>LEFT(J146,LEN("Not Functioning"))="Not Functioning"</formula>
    </cfRule>
    <cfRule type="containsText" dxfId="153" priority="156" operator="containsText" text="Functioning">
      <formula>NOT(ISERROR(SEARCH("Functioning",J146)))</formula>
    </cfRule>
  </conditionalFormatting>
  <conditionalFormatting sqref="G146">
    <cfRule type="beginsWith" dxfId="152" priority="151" stopIfTrue="1" operator="beginsWith" text="Functioning At Risk">
      <formula>LEFT(G146,LEN("Functioning At Risk"))="Functioning At Risk"</formula>
    </cfRule>
    <cfRule type="beginsWith" dxfId="151" priority="152" stopIfTrue="1" operator="beginsWith" text="Not Functioning">
      <formula>LEFT(G146,LEN("Not Functioning"))="Not Functioning"</formula>
    </cfRule>
    <cfRule type="containsText" dxfId="150" priority="153" operator="containsText" text="Functioning">
      <formula>NOT(ISERROR(SEARCH("Functioning",G146)))</formula>
    </cfRule>
  </conditionalFormatting>
  <conditionalFormatting sqref="G146">
    <cfRule type="beginsWith" dxfId="149" priority="148" stopIfTrue="1" operator="beginsWith" text="Functioning At Risk">
      <formula>LEFT(G146,LEN("Functioning At Risk"))="Functioning At Risk"</formula>
    </cfRule>
    <cfRule type="beginsWith" dxfId="148" priority="149" stopIfTrue="1" operator="beginsWith" text="Not Functioning">
      <formula>LEFT(G146,LEN("Not Functioning"))="Not Functioning"</formula>
    </cfRule>
    <cfRule type="containsText" dxfId="147" priority="150" operator="containsText" text="Functioning">
      <formula>NOT(ISERROR(SEARCH("Functioning",G146)))</formula>
    </cfRule>
  </conditionalFormatting>
  <conditionalFormatting sqref="G181">
    <cfRule type="beginsWith" dxfId="146" priority="130" stopIfTrue="1" operator="beginsWith" text="Functioning At Risk">
      <formula>LEFT(G181,LEN("Functioning At Risk"))="Functioning At Risk"</formula>
    </cfRule>
    <cfRule type="beginsWith" dxfId="145" priority="131" stopIfTrue="1" operator="beginsWith" text="Not Functioning">
      <formula>LEFT(G181,LEN("Not Functioning"))="Not Functioning"</formula>
    </cfRule>
    <cfRule type="containsText" dxfId="144" priority="132" operator="containsText" text="Functioning">
      <formula>NOT(ISERROR(SEARCH("Functioning",G181)))</formula>
    </cfRule>
  </conditionalFormatting>
  <conditionalFormatting sqref="G216">
    <cfRule type="beginsWith" dxfId="143" priority="112" stopIfTrue="1" operator="beginsWith" text="Functioning At Risk">
      <formula>LEFT(G216,LEN("Functioning At Risk"))="Functioning At Risk"</formula>
    </cfRule>
    <cfRule type="beginsWith" dxfId="142" priority="113" stopIfTrue="1" operator="beginsWith" text="Not Functioning">
      <formula>LEFT(G216,LEN("Not Functioning"))="Not Functioning"</formula>
    </cfRule>
    <cfRule type="containsText" dxfId="141" priority="114" operator="containsText" text="Functioning">
      <formula>NOT(ISERROR(SEARCH("Functioning",G216)))</formula>
    </cfRule>
  </conditionalFormatting>
  <conditionalFormatting sqref="G251">
    <cfRule type="beginsWith" dxfId="140" priority="94" stopIfTrue="1" operator="beginsWith" text="Functioning At Risk">
      <formula>LEFT(G251,LEN("Functioning At Risk"))="Functioning At Risk"</formula>
    </cfRule>
    <cfRule type="beginsWith" dxfId="139" priority="95" stopIfTrue="1" operator="beginsWith" text="Not Functioning">
      <formula>LEFT(G251,LEN("Not Functioning"))="Not Functioning"</formula>
    </cfRule>
    <cfRule type="containsText" dxfId="138" priority="96" operator="containsText" text="Functioning">
      <formula>NOT(ISERROR(SEARCH("Functioning",G251)))</formula>
    </cfRule>
  </conditionalFormatting>
  <conditionalFormatting sqref="G286">
    <cfRule type="beginsWith" dxfId="137" priority="76" stopIfTrue="1" operator="beginsWith" text="Functioning At Risk">
      <formula>LEFT(G286,LEN("Functioning At Risk"))="Functioning At Risk"</formula>
    </cfRule>
    <cfRule type="beginsWith" dxfId="136" priority="77" stopIfTrue="1" operator="beginsWith" text="Not Functioning">
      <formula>LEFT(G286,LEN("Not Functioning"))="Not Functioning"</formula>
    </cfRule>
    <cfRule type="containsText" dxfId="135" priority="78" operator="containsText" text="Functioning">
      <formula>NOT(ISERROR(SEARCH("Functioning",G286)))</formula>
    </cfRule>
  </conditionalFormatting>
  <conditionalFormatting sqref="K181 A181:D181">
    <cfRule type="beginsWith" dxfId="134" priority="145" stopIfTrue="1" operator="beginsWith" text="Functioning At Risk">
      <formula>LEFT(A181,LEN("Functioning At Risk"))="Functioning At Risk"</formula>
    </cfRule>
    <cfRule type="beginsWith" dxfId="133" priority="146" stopIfTrue="1" operator="beginsWith" text="Not Functioning">
      <formula>LEFT(A181,LEN("Not Functioning"))="Not Functioning"</formula>
    </cfRule>
    <cfRule type="containsText" dxfId="132" priority="147" operator="containsText" text="Functioning">
      <formula>NOT(ISERROR(SEARCH("Functioning",A181)))</formula>
    </cfRule>
  </conditionalFormatting>
  <conditionalFormatting sqref="D181">
    <cfRule type="beginsWith" dxfId="131" priority="142" stopIfTrue="1" operator="beginsWith" text="Functioning At Risk">
      <formula>LEFT(D181,LEN("Functioning At Risk"))="Functioning At Risk"</formula>
    </cfRule>
    <cfRule type="beginsWith" dxfId="130" priority="143" stopIfTrue="1" operator="beginsWith" text="Not Functioning">
      <formula>LEFT(D181,LEN("Not Functioning"))="Not Functioning"</formula>
    </cfRule>
    <cfRule type="containsText" dxfId="129" priority="144" operator="containsText" text="Functioning">
      <formula>NOT(ISERROR(SEARCH("Functioning",D181)))</formula>
    </cfRule>
  </conditionalFormatting>
  <conditionalFormatting sqref="H181">
    <cfRule type="beginsWith" dxfId="128" priority="139" stopIfTrue="1" operator="beginsWith" text="Functioning At Risk">
      <formula>LEFT(H181,LEN("Functioning At Risk"))="Functioning At Risk"</formula>
    </cfRule>
    <cfRule type="beginsWith" dxfId="127" priority="140" stopIfTrue="1" operator="beginsWith" text="Not Functioning">
      <formula>LEFT(H181,LEN("Not Functioning"))="Not Functioning"</formula>
    </cfRule>
    <cfRule type="containsText" dxfId="126" priority="141" operator="containsText" text="Functioning">
      <formula>NOT(ISERROR(SEARCH("Functioning",H181)))</formula>
    </cfRule>
  </conditionalFormatting>
  <conditionalFormatting sqref="J181">
    <cfRule type="beginsWith" dxfId="125" priority="136" stopIfTrue="1" operator="beginsWith" text="Functioning At Risk">
      <formula>LEFT(J181,LEN("Functioning At Risk"))="Functioning At Risk"</formula>
    </cfRule>
    <cfRule type="beginsWith" dxfId="124" priority="137" stopIfTrue="1" operator="beginsWith" text="Not Functioning">
      <formula>LEFT(J181,LEN("Not Functioning"))="Not Functioning"</formula>
    </cfRule>
    <cfRule type="containsText" dxfId="123" priority="138" operator="containsText" text="Functioning">
      <formula>NOT(ISERROR(SEARCH("Functioning",J181)))</formula>
    </cfRule>
  </conditionalFormatting>
  <conditionalFormatting sqref="G181">
    <cfRule type="beginsWith" dxfId="122" priority="133" stopIfTrue="1" operator="beginsWith" text="Functioning At Risk">
      <formula>LEFT(G181,LEN("Functioning At Risk"))="Functioning At Risk"</formula>
    </cfRule>
    <cfRule type="beginsWith" dxfId="121" priority="134" stopIfTrue="1" operator="beginsWith" text="Not Functioning">
      <formula>LEFT(G181,LEN("Not Functioning"))="Not Functioning"</formula>
    </cfRule>
    <cfRule type="containsText" dxfId="120" priority="135" operator="containsText" text="Functioning">
      <formula>NOT(ISERROR(SEARCH("Functioning",G181)))</formula>
    </cfRule>
  </conditionalFormatting>
  <conditionalFormatting sqref="K216 A216:D216">
    <cfRule type="beginsWith" dxfId="119" priority="127" stopIfTrue="1" operator="beginsWith" text="Functioning At Risk">
      <formula>LEFT(A216,LEN("Functioning At Risk"))="Functioning At Risk"</formula>
    </cfRule>
    <cfRule type="beginsWith" dxfId="118" priority="128" stopIfTrue="1" operator="beginsWith" text="Not Functioning">
      <formula>LEFT(A216,LEN("Not Functioning"))="Not Functioning"</formula>
    </cfRule>
    <cfRule type="containsText" dxfId="117" priority="129" operator="containsText" text="Functioning">
      <formula>NOT(ISERROR(SEARCH("Functioning",A216)))</formula>
    </cfRule>
  </conditionalFormatting>
  <conditionalFormatting sqref="D216">
    <cfRule type="beginsWith" dxfId="116" priority="124" stopIfTrue="1" operator="beginsWith" text="Functioning At Risk">
      <formula>LEFT(D216,LEN("Functioning At Risk"))="Functioning At Risk"</formula>
    </cfRule>
    <cfRule type="beginsWith" dxfId="115" priority="125" stopIfTrue="1" operator="beginsWith" text="Not Functioning">
      <formula>LEFT(D216,LEN("Not Functioning"))="Not Functioning"</formula>
    </cfRule>
    <cfRule type="containsText" dxfId="114" priority="126" operator="containsText" text="Functioning">
      <formula>NOT(ISERROR(SEARCH("Functioning",D216)))</formula>
    </cfRule>
  </conditionalFormatting>
  <conditionalFormatting sqref="H216">
    <cfRule type="beginsWith" dxfId="113" priority="121" stopIfTrue="1" operator="beginsWith" text="Functioning At Risk">
      <formula>LEFT(H216,LEN("Functioning At Risk"))="Functioning At Risk"</formula>
    </cfRule>
    <cfRule type="beginsWith" dxfId="112" priority="122" stopIfTrue="1" operator="beginsWith" text="Not Functioning">
      <formula>LEFT(H216,LEN("Not Functioning"))="Not Functioning"</formula>
    </cfRule>
    <cfRule type="containsText" dxfId="111" priority="123" operator="containsText" text="Functioning">
      <formula>NOT(ISERROR(SEARCH("Functioning",H216)))</formula>
    </cfRule>
  </conditionalFormatting>
  <conditionalFormatting sqref="J216">
    <cfRule type="beginsWith" dxfId="110" priority="118" stopIfTrue="1" operator="beginsWith" text="Functioning At Risk">
      <formula>LEFT(J216,LEN("Functioning At Risk"))="Functioning At Risk"</formula>
    </cfRule>
    <cfRule type="beginsWith" dxfId="109" priority="119" stopIfTrue="1" operator="beginsWith" text="Not Functioning">
      <formula>LEFT(J216,LEN("Not Functioning"))="Not Functioning"</formula>
    </cfRule>
    <cfRule type="containsText" dxfId="108" priority="120" operator="containsText" text="Functioning">
      <formula>NOT(ISERROR(SEARCH("Functioning",J216)))</formula>
    </cfRule>
  </conditionalFormatting>
  <conditionalFormatting sqref="G216">
    <cfRule type="beginsWith" dxfId="107" priority="115" stopIfTrue="1" operator="beginsWith" text="Functioning At Risk">
      <formula>LEFT(G216,LEN("Functioning At Risk"))="Functioning At Risk"</formula>
    </cfRule>
    <cfRule type="beginsWith" dxfId="106" priority="116" stopIfTrue="1" operator="beginsWith" text="Not Functioning">
      <formula>LEFT(G216,LEN("Not Functioning"))="Not Functioning"</formula>
    </cfRule>
    <cfRule type="containsText" dxfId="105" priority="117" operator="containsText" text="Functioning">
      <formula>NOT(ISERROR(SEARCH("Functioning",G216)))</formula>
    </cfRule>
  </conditionalFormatting>
  <conditionalFormatting sqref="K251 A251:D251">
    <cfRule type="beginsWith" dxfId="104" priority="109" stopIfTrue="1" operator="beginsWith" text="Functioning At Risk">
      <formula>LEFT(A251,LEN("Functioning At Risk"))="Functioning At Risk"</formula>
    </cfRule>
    <cfRule type="beginsWith" dxfId="103" priority="110" stopIfTrue="1" operator="beginsWith" text="Not Functioning">
      <formula>LEFT(A251,LEN("Not Functioning"))="Not Functioning"</formula>
    </cfRule>
    <cfRule type="containsText" dxfId="102" priority="111" operator="containsText" text="Functioning">
      <formula>NOT(ISERROR(SEARCH("Functioning",A251)))</formula>
    </cfRule>
  </conditionalFormatting>
  <conditionalFormatting sqref="D251">
    <cfRule type="beginsWith" dxfId="101" priority="106" stopIfTrue="1" operator="beginsWith" text="Functioning At Risk">
      <formula>LEFT(D251,LEN("Functioning At Risk"))="Functioning At Risk"</formula>
    </cfRule>
    <cfRule type="beginsWith" dxfId="100" priority="107" stopIfTrue="1" operator="beginsWith" text="Not Functioning">
      <formula>LEFT(D251,LEN("Not Functioning"))="Not Functioning"</formula>
    </cfRule>
    <cfRule type="containsText" dxfId="99" priority="108" operator="containsText" text="Functioning">
      <formula>NOT(ISERROR(SEARCH("Functioning",D251)))</formula>
    </cfRule>
  </conditionalFormatting>
  <conditionalFormatting sqref="H251">
    <cfRule type="beginsWith" dxfId="98" priority="103" stopIfTrue="1" operator="beginsWith" text="Functioning At Risk">
      <formula>LEFT(H251,LEN("Functioning At Risk"))="Functioning At Risk"</formula>
    </cfRule>
    <cfRule type="beginsWith" dxfId="97" priority="104" stopIfTrue="1" operator="beginsWith" text="Not Functioning">
      <formula>LEFT(H251,LEN("Not Functioning"))="Not Functioning"</formula>
    </cfRule>
    <cfRule type="containsText" dxfId="96" priority="105" operator="containsText" text="Functioning">
      <formula>NOT(ISERROR(SEARCH("Functioning",H251)))</formula>
    </cfRule>
  </conditionalFormatting>
  <conditionalFormatting sqref="J251">
    <cfRule type="beginsWith" dxfId="95" priority="100" stopIfTrue="1" operator="beginsWith" text="Functioning At Risk">
      <formula>LEFT(J251,LEN("Functioning At Risk"))="Functioning At Risk"</formula>
    </cfRule>
    <cfRule type="beginsWith" dxfId="94" priority="101" stopIfTrue="1" operator="beginsWith" text="Not Functioning">
      <formula>LEFT(J251,LEN("Not Functioning"))="Not Functioning"</formula>
    </cfRule>
    <cfRule type="containsText" dxfId="93" priority="102" operator="containsText" text="Functioning">
      <formula>NOT(ISERROR(SEARCH("Functioning",J251)))</formula>
    </cfRule>
  </conditionalFormatting>
  <conditionalFormatting sqref="G251">
    <cfRule type="beginsWith" dxfId="92" priority="97" stopIfTrue="1" operator="beginsWith" text="Functioning At Risk">
      <formula>LEFT(G251,LEN("Functioning At Risk"))="Functioning At Risk"</formula>
    </cfRule>
    <cfRule type="beginsWith" dxfId="91" priority="98" stopIfTrue="1" operator="beginsWith" text="Not Functioning">
      <formula>LEFT(G251,LEN("Not Functioning"))="Not Functioning"</formula>
    </cfRule>
    <cfRule type="containsText" dxfId="90" priority="99" operator="containsText" text="Functioning">
      <formula>NOT(ISERROR(SEARCH("Functioning",G251)))</formula>
    </cfRule>
  </conditionalFormatting>
  <conditionalFormatting sqref="K286 A286:D286">
    <cfRule type="beginsWith" dxfId="89" priority="91" stopIfTrue="1" operator="beginsWith" text="Functioning At Risk">
      <formula>LEFT(A286,LEN("Functioning At Risk"))="Functioning At Risk"</formula>
    </cfRule>
    <cfRule type="beginsWith" dxfId="88" priority="92" stopIfTrue="1" operator="beginsWith" text="Not Functioning">
      <formula>LEFT(A286,LEN("Not Functioning"))="Not Functioning"</formula>
    </cfRule>
    <cfRule type="containsText" dxfId="87" priority="93" operator="containsText" text="Functioning">
      <formula>NOT(ISERROR(SEARCH("Functioning",A286)))</formula>
    </cfRule>
  </conditionalFormatting>
  <conditionalFormatting sqref="D286">
    <cfRule type="beginsWith" dxfId="86" priority="88" stopIfTrue="1" operator="beginsWith" text="Functioning At Risk">
      <formula>LEFT(D286,LEN("Functioning At Risk"))="Functioning At Risk"</formula>
    </cfRule>
    <cfRule type="beginsWith" dxfId="85" priority="89" stopIfTrue="1" operator="beginsWith" text="Not Functioning">
      <formula>LEFT(D286,LEN("Not Functioning"))="Not Functioning"</formula>
    </cfRule>
    <cfRule type="containsText" dxfId="84" priority="90" operator="containsText" text="Functioning">
      <formula>NOT(ISERROR(SEARCH("Functioning",D286)))</formula>
    </cfRule>
  </conditionalFormatting>
  <conditionalFormatting sqref="H286">
    <cfRule type="beginsWith" dxfId="83" priority="85" stopIfTrue="1" operator="beginsWith" text="Functioning At Risk">
      <formula>LEFT(H286,LEN("Functioning At Risk"))="Functioning At Risk"</formula>
    </cfRule>
    <cfRule type="beginsWith" dxfId="82" priority="86" stopIfTrue="1" operator="beginsWith" text="Not Functioning">
      <formula>LEFT(H286,LEN("Not Functioning"))="Not Functioning"</formula>
    </cfRule>
    <cfRule type="containsText" dxfId="81" priority="87" operator="containsText" text="Functioning">
      <formula>NOT(ISERROR(SEARCH("Functioning",H286)))</formula>
    </cfRule>
  </conditionalFormatting>
  <conditionalFormatting sqref="J286">
    <cfRule type="beginsWith" dxfId="80" priority="82" stopIfTrue="1" operator="beginsWith" text="Functioning At Risk">
      <formula>LEFT(J286,LEN("Functioning At Risk"))="Functioning At Risk"</formula>
    </cfRule>
    <cfRule type="beginsWith" dxfId="79" priority="83" stopIfTrue="1" operator="beginsWith" text="Not Functioning">
      <formula>LEFT(J286,LEN("Not Functioning"))="Not Functioning"</formula>
    </cfRule>
    <cfRule type="containsText" dxfId="78" priority="84" operator="containsText" text="Functioning">
      <formula>NOT(ISERROR(SEARCH("Functioning",J286)))</formula>
    </cfRule>
  </conditionalFormatting>
  <conditionalFormatting sqref="G286">
    <cfRule type="beginsWith" dxfId="77" priority="79" stopIfTrue="1" operator="beginsWith" text="Functioning At Risk">
      <formula>LEFT(G286,LEN("Functioning At Risk"))="Functioning At Risk"</formula>
    </cfRule>
    <cfRule type="beginsWith" dxfId="76" priority="80" stopIfTrue="1" operator="beginsWith" text="Not Functioning">
      <formula>LEFT(G286,LEN("Not Functioning"))="Not Functioning"</formula>
    </cfRule>
    <cfRule type="containsText" dxfId="75" priority="81" operator="containsText" text="Functioning">
      <formula>NOT(ISERROR(SEARCH("Functioning",G286)))</formula>
    </cfRule>
  </conditionalFormatting>
  <conditionalFormatting sqref="G321">
    <cfRule type="beginsWith" dxfId="74" priority="58" stopIfTrue="1" operator="beginsWith" text="Functioning At Risk">
      <formula>LEFT(G321,LEN("Functioning At Risk"))="Functioning At Risk"</formula>
    </cfRule>
    <cfRule type="beginsWith" dxfId="73" priority="59" stopIfTrue="1" operator="beginsWith" text="Not Functioning">
      <formula>LEFT(G321,LEN("Not Functioning"))="Not Functioning"</formula>
    </cfRule>
    <cfRule type="containsText" dxfId="72" priority="60" operator="containsText" text="Functioning">
      <formula>NOT(ISERROR(SEARCH("Functioning",G321)))</formula>
    </cfRule>
  </conditionalFormatting>
  <conditionalFormatting sqref="K321 A321:D321">
    <cfRule type="beginsWith" dxfId="71" priority="73" stopIfTrue="1" operator="beginsWith" text="Functioning At Risk">
      <formula>LEFT(A321,LEN("Functioning At Risk"))="Functioning At Risk"</formula>
    </cfRule>
    <cfRule type="beginsWith" dxfId="70" priority="74" stopIfTrue="1" operator="beginsWith" text="Not Functioning">
      <formula>LEFT(A321,LEN("Not Functioning"))="Not Functioning"</formula>
    </cfRule>
    <cfRule type="containsText" dxfId="69" priority="75" operator="containsText" text="Functioning">
      <formula>NOT(ISERROR(SEARCH("Functioning",A321)))</formula>
    </cfRule>
  </conditionalFormatting>
  <conditionalFormatting sqref="D321">
    <cfRule type="beginsWith" dxfId="68" priority="70" stopIfTrue="1" operator="beginsWith" text="Functioning At Risk">
      <formula>LEFT(D321,LEN("Functioning At Risk"))="Functioning At Risk"</formula>
    </cfRule>
    <cfRule type="beginsWith" dxfId="67" priority="71" stopIfTrue="1" operator="beginsWith" text="Not Functioning">
      <formula>LEFT(D321,LEN("Not Functioning"))="Not Functioning"</formula>
    </cfRule>
    <cfRule type="containsText" dxfId="66" priority="72" operator="containsText" text="Functioning">
      <formula>NOT(ISERROR(SEARCH("Functioning",D321)))</formula>
    </cfRule>
  </conditionalFormatting>
  <conditionalFormatting sqref="H321">
    <cfRule type="beginsWith" dxfId="65" priority="67" stopIfTrue="1" operator="beginsWith" text="Functioning At Risk">
      <formula>LEFT(H321,LEN("Functioning At Risk"))="Functioning At Risk"</formula>
    </cfRule>
    <cfRule type="beginsWith" dxfId="64" priority="68" stopIfTrue="1" operator="beginsWith" text="Not Functioning">
      <formula>LEFT(H321,LEN("Not Functioning"))="Not Functioning"</formula>
    </cfRule>
    <cfRule type="containsText" dxfId="63" priority="69" operator="containsText" text="Functioning">
      <formula>NOT(ISERROR(SEARCH("Functioning",H321)))</formula>
    </cfRule>
  </conditionalFormatting>
  <conditionalFormatting sqref="J321">
    <cfRule type="beginsWith" dxfId="62" priority="64" stopIfTrue="1" operator="beginsWith" text="Functioning At Risk">
      <formula>LEFT(J321,LEN("Functioning At Risk"))="Functioning At Risk"</formula>
    </cfRule>
    <cfRule type="beginsWith" dxfId="61" priority="65" stopIfTrue="1" operator="beginsWith" text="Not Functioning">
      <formula>LEFT(J321,LEN("Not Functioning"))="Not Functioning"</formula>
    </cfRule>
    <cfRule type="containsText" dxfId="60" priority="66" operator="containsText" text="Functioning">
      <formula>NOT(ISERROR(SEARCH("Functioning",J321)))</formula>
    </cfRule>
  </conditionalFormatting>
  <conditionalFormatting sqref="G321">
    <cfRule type="beginsWith" dxfId="59" priority="61" stopIfTrue="1" operator="beginsWith" text="Functioning At Risk">
      <formula>LEFT(G321,LEN("Functioning At Risk"))="Functioning At Risk"</formula>
    </cfRule>
    <cfRule type="beginsWith" dxfId="58" priority="62" stopIfTrue="1" operator="beginsWith" text="Not Functioning">
      <formula>LEFT(G321,LEN("Not Functioning"))="Not Functioning"</formula>
    </cfRule>
    <cfRule type="containsText" dxfId="57" priority="63" operator="containsText" text="Functioning">
      <formula>NOT(ISERROR(SEARCH("Functioning",G321)))</formula>
    </cfRule>
  </conditionalFormatting>
  <conditionalFormatting sqref="F49">
    <cfRule type="beginsWith" dxfId="56" priority="55" stopIfTrue="1" operator="beginsWith" text="Functioning At Risk">
      <formula>LEFT(F49,LEN("Functioning At Risk"))="Functioning At Risk"</formula>
    </cfRule>
    <cfRule type="beginsWith" dxfId="55" priority="56" stopIfTrue="1" operator="beginsWith" text="Not Functioning">
      <formula>LEFT(F49,LEN("Not Functioning"))="Not Functioning"</formula>
    </cfRule>
    <cfRule type="containsText" dxfId="54" priority="57" operator="containsText" text="Functioning">
      <formula>NOT(ISERROR(SEARCH("Functioning",F49)))</formula>
    </cfRule>
  </conditionalFormatting>
  <conditionalFormatting sqref="F84">
    <cfRule type="beginsWith" dxfId="53" priority="52" stopIfTrue="1" operator="beginsWith" text="Functioning At Risk">
      <formula>LEFT(F84,LEN("Functioning At Risk"))="Functioning At Risk"</formula>
    </cfRule>
    <cfRule type="beginsWith" dxfId="52" priority="53" stopIfTrue="1" operator="beginsWith" text="Not Functioning">
      <formula>LEFT(F84,LEN("Not Functioning"))="Not Functioning"</formula>
    </cfRule>
    <cfRule type="containsText" dxfId="51" priority="54" operator="containsText" text="Functioning">
      <formula>NOT(ISERROR(SEARCH("Functioning",F84)))</formula>
    </cfRule>
  </conditionalFormatting>
  <conditionalFormatting sqref="F119">
    <cfRule type="beginsWith" dxfId="50" priority="49" stopIfTrue="1" operator="beginsWith" text="Functioning At Risk">
      <formula>LEFT(F119,LEN("Functioning At Risk"))="Functioning At Risk"</formula>
    </cfRule>
    <cfRule type="beginsWith" dxfId="49" priority="50" stopIfTrue="1" operator="beginsWith" text="Not Functioning">
      <formula>LEFT(F119,LEN("Not Functioning"))="Not Functioning"</formula>
    </cfRule>
    <cfRule type="containsText" dxfId="48" priority="51" operator="containsText" text="Functioning">
      <formula>NOT(ISERROR(SEARCH("Functioning",F119)))</formula>
    </cfRule>
  </conditionalFormatting>
  <conditionalFormatting sqref="F154">
    <cfRule type="beginsWith" dxfId="47" priority="46" stopIfTrue="1" operator="beginsWith" text="Functioning At Risk">
      <formula>LEFT(F154,LEN("Functioning At Risk"))="Functioning At Risk"</formula>
    </cfRule>
    <cfRule type="beginsWith" dxfId="46" priority="47" stopIfTrue="1" operator="beginsWith" text="Not Functioning">
      <formula>LEFT(F154,LEN("Not Functioning"))="Not Functioning"</formula>
    </cfRule>
    <cfRule type="containsText" dxfId="45" priority="48" operator="containsText" text="Functioning">
      <formula>NOT(ISERROR(SEARCH("Functioning",F154)))</formula>
    </cfRule>
  </conditionalFormatting>
  <conditionalFormatting sqref="F189">
    <cfRule type="beginsWith" dxfId="44" priority="43" stopIfTrue="1" operator="beginsWith" text="Functioning At Risk">
      <formula>LEFT(F189,LEN("Functioning At Risk"))="Functioning At Risk"</formula>
    </cfRule>
    <cfRule type="beginsWith" dxfId="43" priority="44" stopIfTrue="1" operator="beginsWith" text="Not Functioning">
      <formula>LEFT(F189,LEN("Not Functioning"))="Not Functioning"</formula>
    </cfRule>
    <cfRule type="containsText" dxfId="42" priority="45" operator="containsText" text="Functioning">
      <formula>NOT(ISERROR(SEARCH("Functioning",F189)))</formula>
    </cfRule>
  </conditionalFormatting>
  <conditionalFormatting sqref="F224">
    <cfRule type="beginsWith" dxfId="41" priority="40" stopIfTrue="1" operator="beginsWith" text="Functioning At Risk">
      <formula>LEFT(F224,LEN("Functioning At Risk"))="Functioning At Risk"</formula>
    </cfRule>
    <cfRule type="beginsWith" dxfId="40" priority="41" stopIfTrue="1" operator="beginsWith" text="Not Functioning">
      <formula>LEFT(F224,LEN("Not Functioning"))="Not Functioning"</formula>
    </cfRule>
    <cfRule type="containsText" dxfId="39" priority="42" operator="containsText" text="Functioning">
      <formula>NOT(ISERROR(SEARCH("Functioning",F224)))</formula>
    </cfRule>
  </conditionalFormatting>
  <conditionalFormatting sqref="F259">
    <cfRule type="beginsWith" dxfId="38" priority="37" stopIfTrue="1" operator="beginsWith" text="Functioning At Risk">
      <formula>LEFT(F259,LEN("Functioning At Risk"))="Functioning At Risk"</formula>
    </cfRule>
    <cfRule type="beginsWith" dxfId="37" priority="38" stopIfTrue="1" operator="beginsWith" text="Not Functioning">
      <formula>LEFT(F259,LEN("Not Functioning"))="Not Functioning"</formula>
    </cfRule>
    <cfRule type="containsText" dxfId="36" priority="39" operator="containsText" text="Functioning">
      <formula>NOT(ISERROR(SEARCH("Functioning",F259)))</formula>
    </cfRule>
  </conditionalFormatting>
  <conditionalFormatting sqref="F294">
    <cfRule type="beginsWith" dxfId="35" priority="34" stopIfTrue="1" operator="beginsWith" text="Functioning At Risk">
      <formula>LEFT(F294,LEN("Functioning At Risk"))="Functioning At Risk"</formula>
    </cfRule>
    <cfRule type="beginsWith" dxfId="34" priority="35" stopIfTrue="1" operator="beginsWith" text="Not Functioning">
      <formula>LEFT(F294,LEN("Not Functioning"))="Not Functioning"</formula>
    </cfRule>
    <cfRule type="containsText" dxfId="33" priority="36" operator="containsText" text="Functioning">
      <formula>NOT(ISERROR(SEARCH("Functioning",F294)))</formula>
    </cfRule>
  </conditionalFormatting>
  <conditionalFormatting sqref="F329">
    <cfRule type="beginsWith" dxfId="32" priority="31" stopIfTrue="1" operator="beginsWith" text="Functioning At Risk">
      <formula>LEFT(F329,LEN("Functioning At Risk"))="Functioning At Risk"</formula>
    </cfRule>
    <cfRule type="beginsWith" dxfId="31" priority="32" stopIfTrue="1" operator="beginsWith" text="Not Functioning">
      <formula>LEFT(F329,LEN("Not Functioning"))="Not Functioning"</formula>
    </cfRule>
    <cfRule type="containsText" dxfId="30" priority="33" operator="containsText" text="Functioning">
      <formula>NOT(ISERROR(SEARCH("Functioning",F329)))</formula>
    </cfRule>
  </conditionalFormatting>
  <conditionalFormatting sqref="F332">
    <cfRule type="beginsWith" dxfId="29" priority="28" stopIfTrue="1" operator="beginsWith" text="Functioning At Risk">
      <formula>LEFT(F332,LEN("Functioning At Risk"))="Functioning At Risk"</formula>
    </cfRule>
    <cfRule type="beginsWith" dxfId="28" priority="29" stopIfTrue="1" operator="beginsWith" text="Not Functioning">
      <formula>LEFT(F332,LEN("Not Functioning"))="Not Functioning"</formula>
    </cfRule>
    <cfRule type="containsText" dxfId="27" priority="30" operator="containsText" text="Functioning">
      <formula>NOT(ISERROR(SEARCH("Functioning",F332)))</formula>
    </cfRule>
  </conditionalFormatting>
  <conditionalFormatting sqref="F297">
    <cfRule type="beginsWith" dxfId="26" priority="25" stopIfTrue="1" operator="beginsWith" text="Functioning At Risk">
      <formula>LEFT(F297,LEN("Functioning At Risk"))="Functioning At Risk"</formula>
    </cfRule>
    <cfRule type="beginsWith" dxfId="25" priority="26" stopIfTrue="1" operator="beginsWith" text="Not Functioning">
      <formula>LEFT(F297,LEN("Not Functioning"))="Not Functioning"</formula>
    </cfRule>
    <cfRule type="containsText" dxfId="24" priority="27" operator="containsText" text="Functioning">
      <formula>NOT(ISERROR(SEARCH("Functioning",F297)))</formula>
    </cfRule>
  </conditionalFormatting>
  <conditionalFormatting sqref="F262">
    <cfRule type="beginsWith" dxfId="23" priority="22" stopIfTrue="1" operator="beginsWith" text="Functioning At Risk">
      <formula>LEFT(F262,LEN("Functioning At Risk"))="Functioning At Risk"</formula>
    </cfRule>
    <cfRule type="beginsWith" dxfId="22" priority="23" stopIfTrue="1" operator="beginsWith" text="Not Functioning">
      <formula>LEFT(F262,LEN("Not Functioning"))="Not Functioning"</formula>
    </cfRule>
    <cfRule type="containsText" dxfId="21" priority="24" operator="containsText" text="Functioning">
      <formula>NOT(ISERROR(SEARCH("Functioning",F262)))</formula>
    </cfRule>
  </conditionalFormatting>
  <conditionalFormatting sqref="F227">
    <cfRule type="beginsWith" dxfId="20" priority="19" stopIfTrue="1" operator="beginsWith" text="Functioning At Risk">
      <formula>LEFT(F227,LEN("Functioning At Risk"))="Functioning At Risk"</formula>
    </cfRule>
    <cfRule type="beginsWith" dxfId="19" priority="20" stopIfTrue="1" operator="beginsWith" text="Not Functioning">
      <formula>LEFT(F227,LEN("Not Functioning"))="Not Functioning"</formula>
    </cfRule>
    <cfRule type="containsText" dxfId="18" priority="21" operator="containsText" text="Functioning">
      <formula>NOT(ISERROR(SEARCH("Functioning",F227)))</formula>
    </cfRule>
  </conditionalFormatting>
  <conditionalFormatting sqref="F192">
    <cfRule type="beginsWith" dxfId="17" priority="16" stopIfTrue="1" operator="beginsWith" text="Functioning At Risk">
      <formula>LEFT(F192,LEN("Functioning At Risk"))="Functioning At Risk"</formula>
    </cfRule>
    <cfRule type="beginsWith" dxfId="16" priority="17" stopIfTrue="1" operator="beginsWith" text="Not Functioning">
      <formula>LEFT(F192,LEN("Not Functioning"))="Not Functioning"</formula>
    </cfRule>
    <cfRule type="containsText" dxfId="15" priority="18" operator="containsText" text="Functioning">
      <formula>NOT(ISERROR(SEARCH("Functioning",F192)))</formula>
    </cfRule>
  </conditionalFormatting>
  <conditionalFormatting sqref="F157">
    <cfRule type="beginsWith" dxfId="14" priority="13" stopIfTrue="1" operator="beginsWith" text="Functioning At Risk">
      <formula>LEFT(F157,LEN("Functioning At Risk"))="Functioning At Risk"</formula>
    </cfRule>
    <cfRule type="beginsWith" dxfId="13" priority="14" stopIfTrue="1" operator="beginsWith" text="Not Functioning">
      <formula>LEFT(F157,LEN("Not Functioning"))="Not Functioning"</formula>
    </cfRule>
    <cfRule type="containsText" dxfId="12" priority="15" operator="containsText" text="Functioning">
      <formula>NOT(ISERROR(SEARCH("Functioning",F157)))</formula>
    </cfRule>
  </conditionalFormatting>
  <conditionalFormatting sqref="F122">
    <cfRule type="beginsWith" dxfId="11" priority="10" stopIfTrue="1" operator="beginsWith" text="Functioning At Risk">
      <formula>LEFT(F122,LEN("Functioning At Risk"))="Functioning At Risk"</formula>
    </cfRule>
    <cfRule type="beginsWith" dxfId="10" priority="11" stopIfTrue="1" operator="beginsWith" text="Not Functioning">
      <formula>LEFT(F122,LEN("Not Functioning"))="Not Functioning"</formula>
    </cfRule>
    <cfRule type="containsText" dxfId="9" priority="12" operator="containsText" text="Functioning">
      <formula>NOT(ISERROR(SEARCH("Functioning",F122)))</formula>
    </cfRule>
  </conditionalFormatting>
  <conditionalFormatting sqref="F87">
    <cfRule type="beginsWith" dxfId="8" priority="7" stopIfTrue="1" operator="beginsWith" text="Functioning At Risk">
      <formula>LEFT(F87,LEN("Functioning At Risk"))="Functioning At Risk"</formula>
    </cfRule>
    <cfRule type="beginsWith" dxfId="7" priority="8" stopIfTrue="1" operator="beginsWith" text="Not Functioning">
      <formula>LEFT(F87,LEN("Not Functioning"))="Not Functioning"</formula>
    </cfRule>
    <cfRule type="containsText" dxfId="6" priority="9" operator="containsText" text="Functioning">
      <formula>NOT(ISERROR(SEARCH("Functioning",F87)))</formula>
    </cfRule>
  </conditionalFormatting>
  <conditionalFormatting sqref="F52">
    <cfRule type="beginsWith" dxfId="5" priority="4" stopIfTrue="1" operator="beginsWith" text="Functioning At Risk">
      <formula>LEFT(F52,LEN("Functioning At Risk"))="Functioning At Risk"</formula>
    </cfRule>
    <cfRule type="beginsWith" dxfId="4" priority="5" stopIfTrue="1" operator="beginsWith" text="Not Functioning">
      <formula>LEFT(F52,LEN("Not Functioning"))="Not Functioning"</formula>
    </cfRule>
    <cfRule type="containsText" dxfId="3" priority="6" operator="containsText" text="Functioning">
      <formula>NOT(ISERROR(SEARCH("Functioning",F52)))</formula>
    </cfRule>
  </conditionalFormatting>
  <conditionalFormatting sqref="F17">
    <cfRule type="beginsWith" dxfId="2" priority="1" stopIfTrue="1" operator="beginsWith" text="Functioning At Risk">
      <formula>LEFT(F17,LEN("Functioning At Risk"))="Functioning At Risk"</formula>
    </cfRule>
    <cfRule type="beginsWith" dxfId="1" priority="2" stopIfTrue="1" operator="beginsWith" text="Not Functioning">
      <formula>LEFT(F17,LEN("Not Functioning"))="Not Functioning"</formula>
    </cfRule>
    <cfRule type="containsText" dxfId="0" priority="3" operator="containsText" text="Functioning">
      <formula>NOT(ISERROR(SEARCH("Functioning",F17)))</formula>
    </cfRule>
  </conditionalFormatting>
  <dataValidations count="6">
    <dataValidation allowBlank="1" showErrorMessage="1" prompt="This measurement method should be used in combination with either Erosion Rate or Dominant BEHI/NBS." sqref="E263:E264 E18:E19 E53:E54 E298:E299 E88:E89 E123:E124 E158:E159 E193:E194 E228:E229 E333:E334" xr:uid="{7816E81C-3B4A-4F6B-BE61-12E53E0818AB}"/>
    <dataValidation type="decimal" allowBlank="1" showErrorMessage="1" prompt="The user should input a value for either basal area or density, not both. " sqref="E27:E28 E62:E63 E307:E308 E97:E98 E132:E133 E167:E168 E202:E203 E237:E238 E272:E273 E342:E343" xr:uid="{89320C17-7AF6-437B-AF17-D383116E06AD}">
      <formula1>0</formula1>
      <formula2>5280</formula2>
    </dataValidation>
    <dataValidation type="list" allowBlank="1" showErrorMessage="1" sqref="B3:B4 B213:B214 B248:B249 B283:B284 B38:B39 B73:B74 B108:B109 B143:B144 B178:B179 B318:B319" xr:uid="{691D0696-3589-457E-B72C-22EBFC6EB565}">
      <formula1>StreamType</formula1>
    </dataValidation>
    <dataValidation type="decimal" allowBlank="1" showInputMessage="1" showErrorMessage="1" sqref="E60:E61 E25:E26 E305:E306 E95:E96 E130:E131 E165:E166 E200:E201 E235:E236 E270:E271 E340:E341" xr:uid="{7A560AF3-AA83-40CF-9A26-145F4061FDB7}">
      <formula1>0</formula1>
      <formula2>5280</formula2>
    </dataValidation>
    <dataValidation allowBlank="1" showErrorMessage="1" prompt="Select catchment conditon level from the completed catchment assessment form. " sqref="E255 E185 E220 E12 E45 E290 E80 E115 E150 E10 E47 E292 E82 E117 E152 E187 E222 E257 E325 E327" xr:uid="{A5E21F68-256C-4871-BB80-523C5723181B}"/>
    <dataValidation allowBlank="1" showErrorMessage="1" sqref="E20 E55 E300 E90 E125 E160 E195 E230 E265 E335" xr:uid="{3DF8F8C1-A48B-400A-AB60-9C3065E4E4C9}"/>
  </dataValidations>
  <pageMargins left="0.25" right="0.25" top="0.75" bottom="0.75" header="0.3" footer="0.3"/>
  <pageSetup paperSize="3" scale="95"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count="11">
        <x14:dataValidation type="list" allowBlank="1" showErrorMessage="1" prompt="Select the dominant BEHI/NBS.  _x000a_If erosion rate was measured select blank. The user should only input a value for either BEHI/NBS or Erosion Rate, not both. " xr:uid="{EF60384B-88AA-401A-A281-BC1B8D321D0A}">
          <x14:formula1>
            <xm:f>'Pull Down Notes'!$B$22:$B$57</xm:f>
          </x14:formula1>
          <xm:sqref>E17 E52 E297 E87 E122 E157 E192 E227 E262 E332</xm:sqref>
        </x14:dataValidation>
        <x14:dataValidation type="list" allowBlank="1" showInputMessage="1" showErrorMessage="1" xr:uid="{A8FE7041-A3AA-41A2-AC8F-4C03A908DABF}">
          <x14:formula1>
            <xm:f>'Pull Down Notes'!$B$59:$B$61</xm:f>
          </x14:formula1>
          <xm:sqref>G284:G286 G4:G6 G39:G41 G74:G76 G109:G111 G144:G146 G179:G181 G214:G216 G249:G251 G319:G321</xm:sqref>
        </x14:dataValidation>
        <x14:dataValidation type="list" allowBlank="1" showInputMessage="1" showErrorMessage="1" xr:uid="{51DC4F31-911B-4A65-B55E-1FA635849339}">
          <x14:formula1>
            <xm:f>'Pull Down Notes'!$B$91:$B$100</xm:f>
          </x14:formula1>
          <xm:sqref>G2 G37 G72 G107 G142 G177 G212 G247 G282 G317</xm:sqref>
        </x14:dataValidation>
        <x14:dataValidation type="list" allowBlank="1" showErrorMessage="1" xr:uid="{5C55D72A-9402-4F89-AF76-84FD41628DF0}">
          <x14:formula1>
            <xm:f>'Pull Down Notes'!$B$80:$B$89</xm:f>
          </x14:formula1>
          <xm:sqref>D250:D251 D285:D286 D5:D6 D40:D41 D75:D76 D110:D111 D145:D146 D180:D181 D215:D216 D320:D321</xm:sqref>
        </x14:dataValidation>
        <x14:dataValidation type="list" allowBlank="1" showInputMessage="1" showErrorMessage="1" xr:uid="{11172FF8-9022-47D6-8F9E-0382ABC84866}">
          <x14:formula1>
            <xm:f>'Pull Down Notes'!$B$13:$B$19</xm:f>
          </x14:formula1>
          <xm:sqref>D4 D39 D74 D109 D144 D179 D214 D249 D284 D319</xm:sqref>
        </x14:dataValidation>
        <x14:dataValidation type="list" allowBlank="1" showErrorMessage="1" xr:uid="{AE2E4D06-C5A4-45D0-BDAA-9C454EE7E1A5}">
          <x14:formula1>
            <xm:f>'Pull Down Notes'!$B$68:$B$73</xm:f>
          </x14:formula1>
          <xm:sqref>D2 D37 D72 D107 D142 D177 D212 D247 D282 D317</xm:sqref>
        </x14:dataValidation>
        <x14:dataValidation type="list" allowBlank="1" showErrorMessage="1" xr:uid="{192DEA87-6EE0-4CB5-9D1D-EB46CD9D60D1}">
          <x14:formula1>
            <xm:f>'Pull Down Notes'!$B$75:$B$78</xm:f>
          </x14:formula1>
          <xm:sqref>D3 D38 D73 D108 D143 D178 D213 D248 D283 D318</xm:sqref>
        </x14:dataValidation>
        <x14:dataValidation type="list" allowBlank="1" showErrorMessage="1" xr:uid="{F6894887-BE89-4B02-A7A0-F5385DB48A75}">
          <x14:formula1>
            <xm:f>'Pull Down Notes'!$B$59:$B$61</xm:f>
          </x14:formula1>
          <xm:sqref>G4:G6 B320:B321 G39:G41 B5:B6 G74:G76 B40:B41 G109:G111 B75:B76 G144:G146 B110:B111 G179:G181 B145:B146 G214:G216 B180:B181 G249:G251 B215:B216 G284:G286 B250:B251 B285:B286 G319:G321</xm:sqref>
        </x14:dataValidation>
        <x14:dataValidation type="list" allowBlank="1" showInputMessage="1" showErrorMessage="1" xr:uid="{E127E123-B6C2-4058-83AB-8242C62CAD1D}">
          <x14:formula1>
            <xm:f>'Pull Down Notes'!$B$63:$B$66</xm:f>
          </x14:formula1>
          <xm:sqref>G213 G283 G248 G178 G143 G108 G73 G38 G3 G318</xm:sqref>
        </x14:dataValidation>
        <x14:dataValidation type="list" allowBlank="1" showInputMessage="1" showErrorMessage="1" xr:uid="{D733AF0C-FCAB-4BF8-9AB4-C9C0813E3D66}">
          <x14:formula1>
            <xm:f>'Pull Down Notes'!$B$80:$B$89</xm:f>
          </x14:formula1>
          <xm:sqref>D285 D5 D40 D75 D110 D145 D180 D215 D250 D320</xm:sqref>
        </x14:dataValidation>
        <x14:dataValidation type="list" allowBlank="1" showInputMessage="1" showErrorMessage="1" xr:uid="{4E5F1D23-E06C-4EB4-B5FD-2850928F60FD}">
          <x14:formula1>
            <xm:f>'Pull Down Notes'!$B$81:$B$89</xm:f>
          </x14:formula1>
          <xm:sqref>D6 D41 D76 D111 D146 D181 D216 D251 D286 D321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6"/>
  <sheetViews>
    <sheetView workbookViewId="0"/>
  </sheetViews>
  <sheetFormatPr defaultColWidth="9.140625" defaultRowHeight="15" x14ac:dyDescent="0.25"/>
  <cols>
    <col min="1" max="1" width="5.5703125" style="5" customWidth="1"/>
    <col min="2" max="3" width="11.7109375" style="5" customWidth="1"/>
    <col min="4" max="4" width="11.7109375" style="59" customWidth="1"/>
    <col min="5" max="5" width="7" style="5" customWidth="1"/>
    <col min="6" max="6" width="11.42578125" style="5" customWidth="1"/>
    <col min="7" max="7" width="24.7109375" style="59" customWidth="1"/>
    <col min="8" max="8" width="11.7109375" style="5" customWidth="1"/>
    <col min="9" max="9" width="32.85546875" style="5" bestFit="1" customWidth="1"/>
    <col min="10" max="10" width="32.85546875" style="11" bestFit="1" customWidth="1"/>
    <col min="11" max="11" width="11.7109375" style="60" customWidth="1"/>
    <col min="12" max="12" width="11.7109375" style="5" customWidth="1"/>
    <col min="13" max="13" width="17.28515625" style="5" bestFit="1" customWidth="1"/>
    <col min="14" max="14" width="18.5703125" style="5" bestFit="1" customWidth="1"/>
    <col min="15" max="15" width="16.7109375" style="59" customWidth="1"/>
    <col min="16" max="16" width="11.7109375" style="11" customWidth="1"/>
    <col min="17" max="23" width="11.7109375" style="5" customWidth="1"/>
    <col min="24" max="24" width="11.7109375" style="11" customWidth="1"/>
    <col min="25" max="27" width="11.7109375" style="5" customWidth="1"/>
    <col min="28" max="28" width="11.7109375" style="59" customWidth="1"/>
    <col min="29" max="30" width="11.7109375" style="5" customWidth="1"/>
    <col min="31" max="16384" width="9.140625" style="5"/>
  </cols>
  <sheetData>
    <row r="1" spans="1:28" ht="15.75" x14ac:dyDescent="0.25">
      <c r="A1" s="83" t="s">
        <v>224</v>
      </c>
      <c r="E1" s="6" t="s">
        <v>0</v>
      </c>
      <c r="H1" s="6" t="s">
        <v>20</v>
      </c>
      <c r="K1" s="197" t="s">
        <v>243</v>
      </c>
      <c r="P1" s="6" t="s">
        <v>250</v>
      </c>
    </row>
    <row r="2" spans="1:28" ht="15" customHeight="1" x14ac:dyDescent="0.25">
      <c r="A2" s="31" t="s">
        <v>85</v>
      </c>
      <c r="B2" s="78"/>
      <c r="C2" s="114"/>
      <c r="D2" s="113"/>
      <c r="E2" s="5" t="s">
        <v>225</v>
      </c>
      <c r="F2" s="163"/>
      <c r="G2" s="84"/>
      <c r="H2" s="39" t="s">
        <v>85</v>
      </c>
      <c r="J2" s="39"/>
      <c r="K2" s="62" t="s">
        <v>85</v>
      </c>
      <c r="P2" s="43" t="s">
        <v>85</v>
      </c>
      <c r="R2" s="43"/>
    </row>
    <row r="3" spans="1:28" ht="15" customHeight="1" x14ac:dyDescent="0.25">
      <c r="B3" s="112" t="s">
        <v>76</v>
      </c>
      <c r="C3" s="112" t="s">
        <v>55</v>
      </c>
      <c r="D3" s="113"/>
      <c r="E3" s="114" t="s">
        <v>71</v>
      </c>
      <c r="F3" s="170">
        <v>-1.3947000000000001</v>
      </c>
      <c r="G3" s="84"/>
      <c r="H3" s="11"/>
      <c r="I3" s="9" t="s">
        <v>76</v>
      </c>
      <c r="J3" s="112" t="s">
        <v>55</v>
      </c>
      <c r="L3" s="114" t="s">
        <v>73</v>
      </c>
      <c r="M3" s="114" t="s">
        <v>87</v>
      </c>
      <c r="N3" s="114" t="s">
        <v>55</v>
      </c>
      <c r="P3" s="1"/>
      <c r="Q3" s="476" t="s">
        <v>206</v>
      </c>
      <c r="R3" s="476"/>
      <c r="S3" s="476"/>
      <c r="T3" s="476" t="s">
        <v>207</v>
      </c>
      <c r="U3" s="476"/>
      <c r="V3" s="476"/>
      <c r="W3" s="476" t="s">
        <v>208</v>
      </c>
      <c r="X3" s="476"/>
      <c r="Y3" s="476"/>
      <c r="Z3" s="476" t="s">
        <v>209</v>
      </c>
      <c r="AA3" s="476"/>
      <c r="AB3" s="476"/>
    </row>
    <row r="4" spans="1:28" x14ac:dyDescent="0.25">
      <c r="A4" s="78" t="s">
        <v>71</v>
      </c>
      <c r="B4" s="174">
        <v>-5.8333000000000003E-2</v>
      </c>
      <c r="C4" s="170">
        <v>-1.0699999999999999E-2</v>
      </c>
      <c r="D4" s="165"/>
      <c r="E4" s="114" t="s">
        <v>72</v>
      </c>
      <c r="F4" s="171">
        <v>2.3868</v>
      </c>
      <c r="G4" s="84"/>
      <c r="H4" s="9" t="s">
        <v>71</v>
      </c>
      <c r="I4" s="163">
        <f>1.6*10^-3</f>
        <v>1.6000000000000001E-3</v>
      </c>
      <c r="J4" s="178">
        <v>1.2999999999999999E-3</v>
      </c>
      <c r="K4" s="108" t="s">
        <v>71</v>
      </c>
      <c r="L4" s="168">
        <v>-4.2900000000000001E-2</v>
      </c>
      <c r="M4" s="190">
        <v>-6.6667000000000004E-2</v>
      </c>
      <c r="N4" s="191">
        <v>-0.15</v>
      </c>
      <c r="P4" s="71"/>
      <c r="Q4" s="114" t="s">
        <v>73</v>
      </c>
      <c r="R4" s="114" t="s">
        <v>87</v>
      </c>
      <c r="S4" s="114" t="s">
        <v>55</v>
      </c>
      <c r="T4" s="114" t="s">
        <v>73</v>
      </c>
      <c r="U4" s="114" t="s">
        <v>87</v>
      </c>
      <c r="V4" s="114" t="s">
        <v>55</v>
      </c>
      <c r="W4" s="138" t="s">
        <v>73</v>
      </c>
      <c r="X4" s="138" t="s">
        <v>87</v>
      </c>
      <c r="Y4" s="138" t="s">
        <v>55</v>
      </c>
      <c r="Z4" s="138" t="s">
        <v>73</v>
      </c>
      <c r="AA4" s="138" t="s">
        <v>87</v>
      </c>
      <c r="AB4" s="138" t="s">
        <v>55</v>
      </c>
    </row>
    <row r="5" spans="1:28" x14ac:dyDescent="0.25">
      <c r="A5" s="80" t="s">
        <v>72</v>
      </c>
      <c r="B5" s="175">
        <v>4.6666999999999996</v>
      </c>
      <c r="C5" s="176">
        <v>1.4286000000000001</v>
      </c>
      <c r="E5" s="35" t="s">
        <v>260</v>
      </c>
      <c r="F5" s="82"/>
      <c r="G5" s="85"/>
      <c r="H5" s="9" t="s">
        <v>72</v>
      </c>
      <c r="I5" s="168">
        <v>0</v>
      </c>
      <c r="J5" s="179">
        <v>0.1391</v>
      </c>
      <c r="K5" s="108" t="s">
        <v>72</v>
      </c>
      <c r="L5" s="168">
        <v>1.0713999999999999</v>
      </c>
      <c r="M5" s="190">
        <v>1.5</v>
      </c>
      <c r="N5" s="191">
        <v>2.5</v>
      </c>
      <c r="P5" s="79" t="s">
        <v>71</v>
      </c>
      <c r="Q5" s="200">
        <v>2.7779999999999999E-2</v>
      </c>
      <c r="R5" s="201">
        <v>3.703704E-2</v>
      </c>
      <c r="S5" s="201">
        <v>1.7440000000000001E-2</v>
      </c>
      <c r="T5" s="47">
        <f xml:space="preserve"> 0.02380952</f>
        <v>2.3809520000000001E-2</v>
      </c>
      <c r="U5" s="47">
        <v>3.1746031700000003E-2</v>
      </c>
      <c r="V5" s="47">
        <v>1.8292682899999999E-2</v>
      </c>
      <c r="W5" s="47">
        <v>2.1430000000000001E-2</v>
      </c>
      <c r="X5" s="47">
        <v>2.9409999999999999E-2</v>
      </c>
      <c r="Y5" s="47">
        <v>2.6315789499999999E-2</v>
      </c>
      <c r="Z5" s="47">
        <v>2.419E-2</v>
      </c>
      <c r="AA5" s="47">
        <v>3.2259999999999997E-2</v>
      </c>
      <c r="AB5" s="47">
        <v>3.9469999999999998E-2</v>
      </c>
    </row>
    <row r="6" spans="1:28" x14ac:dyDescent="0.25">
      <c r="A6" s="6"/>
      <c r="B6" s="4"/>
      <c r="C6" s="4"/>
      <c r="D6" s="61"/>
      <c r="E6" s="30" t="s">
        <v>85</v>
      </c>
      <c r="F6" s="31"/>
      <c r="G6" s="86"/>
      <c r="H6" s="6" t="s">
        <v>98</v>
      </c>
      <c r="K6" s="197" t="s">
        <v>242</v>
      </c>
      <c r="P6" s="71" t="s">
        <v>72</v>
      </c>
      <c r="Q6" s="200">
        <v>-1.06111</v>
      </c>
      <c r="R6" s="47">
        <v>-1.5148148100000001</v>
      </c>
      <c r="S6" s="201">
        <v>-0.34301999999999999</v>
      </c>
      <c r="T6" s="47">
        <v>-0.96190476000000003</v>
      </c>
      <c r="U6" s="47">
        <v>-1.3825396825</v>
      </c>
      <c r="V6" s="47">
        <v>-0.5</v>
      </c>
      <c r="W6" s="47">
        <v>-0.79286000000000001</v>
      </c>
      <c r="X6" s="47">
        <v>-1.2</v>
      </c>
      <c r="Y6" s="47">
        <v>-1</v>
      </c>
      <c r="Z6" s="47">
        <v>-0.47419</v>
      </c>
      <c r="AA6" s="47">
        <v>-0.73226000000000002</v>
      </c>
      <c r="AB6" s="47">
        <v>-1.05263</v>
      </c>
    </row>
    <row r="7" spans="1:28" x14ac:dyDescent="0.25">
      <c r="A7" s="6" t="s">
        <v>162</v>
      </c>
      <c r="F7" s="114" t="s">
        <v>55</v>
      </c>
      <c r="G7" s="113" t="s">
        <v>77</v>
      </c>
      <c r="H7" s="39" t="s">
        <v>85</v>
      </c>
      <c r="J7" s="13"/>
      <c r="K7" s="62" t="s">
        <v>85</v>
      </c>
      <c r="O7" s="64"/>
      <c r="P7" s="6" t="s">
        <v>251</v>
      </c>
      <c r="Q7" s="4"/>
      <c r="R7" s="4"/>
      <c r="S7" s="7"/>
    </row>
    <row r="8" spans="1:28" x14ac:dyDescent="0.25">
      <c r="A8" s="5" t="s">
        <v>225</v>
      </c>
      <c r="E8" s="3" t="s">
        <v>71</v>
      </c>
      <c r="F8" s="172">
        <v>0.1154</v>
      </c>
      <c r="G8" s="173">
        <v>1</v>
      </c>
      <c r="H8" s="11"/>
      <c r="I8" s="9" t="s">
        <v>76</v>
      </c>
      <c r="J8" s="112" t="s">
        <v>55</v>
      </c>
      <c r="L8" s="112" t="s">
        <v>194</v>
      </c>
      <c r="M8" s="112" t="s">
        <v>244</v>
      </c>
      <c r="N8" s="112">
        <v>7</v>
      </c>
      <c r="O8" s="64"/>
      <c r="P8" s="163" t="s">
        <v>124</v>
      </c>
      <c r="R8" s="31"/>
    </row>
    <row r="9" spans="1:28" x14ac:dyDescent="0.25">
      <c r="B9" s="114" t="s">
        <v>73</v>
      </c>
      <c r="C9" s="114" t="s">
        <v>87</v>
      </c>
      <c r="D9" s="113" t="s">
        <v>55</v>
      </c>
      <c r="E9" s="3" t="s">
        <v>72</v>
      </c>
      <c r="F9" s="172">
        <v>0.42309999999999998</v>
      </c>
      <c r="G9" s="173">
        <v>-1.7</v>
      </c>
      <c r="H9" s="9" t="s">
        <v>71</v>
      </c>
      <c r="I9" s="169">
        <v>5.3800000000000001E-2</v>
      </c>
      <c r="J9" s="180">
        <v>0.02</v>
      </c>
      <c r="K9" s="108" t="s">
        <v>71</v>
      </c>
      <c r="L9" s="186">
        <v>0.28570000000000001</v>
      </c>
      <c r="M9" s="168">
        <v>0.4</v>
      </c>
      <c r="N9" s="168">
        <v>2</v>
      </c>
      <c r="Q9" s="477" t="s">
        <v>210</v>
      </c>
      <c r="R9" s="477"/>
      <c r="S9" s="477"/>
      <c r="T9" s="477" t="s">
        <v>211</v>
      </c>
      <c r="U9" s="477"/>
      <c r="V9" s="477"/>
      <c r="W9" s="476" t="s">
        <v>212</v>
      </c>
      <c r="X9" s="476"/>
      <c r="Y9" s="476"/>
    </row>
    <row r="10" spans="1:28" x14ac:dyDescent="0.25">
      <c r="A10" s="114" t="s">
        <v>71</v>
      </c>
      <c r="B10" s="176">
        <v>-0.42857099999999998</v>
      </c>
      <c r="C10" s="176">
        <v>-2</v>
      </c>
      <c r="D10" s="166">
        <v>-10</v>
      </c>
      <c r="E10" s="35" t="s">
        <v>259</v>
      </c>
      <c r="F10" s="31"/>
      <c r="G10" s="86"/>
      <c r="H10" s="9" t="s">
        <v>72</v>
      </c>
      <c r="I10" s="169">
        <v>0</v>
      </c>
      <c r="J10" s="180">
        <v>0.44</v>
      </c>
      <c r="K10" s="108" t="s">
        <v>72</v>
      </c>
      <c r="L10" s="168">
        <v>-1.5</v>
      </c>
      <c r="M10" s="168">
        <v>-1.5</v>
      </c>
      <c r="N10" s="168">
        <v>-1.5</v>
      </c>
      <c r="O10" s="61"/>
      <c r="P10" s="71"/>
      <c r="Q10" s="210" t="s">
        <v>73</v>
      </c>
      <c r="R10" s="210" t="s">
        <v>87</v>
      </c>
      <c r="S10" s="210" t="s">
        <v>55</v>
      </c>
      <c r="T10" s="210" t="s">
        <v>73</v>
      </c>
      <c r="U10" s="210" t="s">
        <v>87</v>
      </c>
      <c r="V10" s="210" t="s">
        <v>55</v>
      </c>
      <c r="W10" s="114" t="s">
        <v>73</v>
      </c>
      <c r="X10" s="114" t="s">
        <v>87</v>
      </c>
      <c r="Y10" s="114" t="s">
        <v>55</v>
      </c>
    </row>
    <row r="11" spans="1:28" x14ac:dyDescent="0.25">
      <c r="A11" s="114" t="s">
        <v>72</v>
      </c>
      <c r="B11" s="176">
        <v>0.40714299999999998</v>
      </c>
      <c r="C11" s="176">
        <v>0.8</v>
      </c>
      <c r="D11" s="165">
        <v>1.2</v>
      </c>
      <c r="E11" s="82" t="s">
        <v>85</v>
      </c>
      <c r="F11" s="82"/>
      <c r="G11" s="86"/>
      <c r="H11" s="6" t="s">
        <v>57</v>
      </c>
      <c r="K11" s="108"/>
      <c r="L11" s="4"/>
      <c r="M11" s="4"/>
      <c r="P11" s="182" t="s">
        <v>71</v>
      </c>
      <c r="Q11" s="211">
        <v>2.308E-2</v>
      </c>
      <c r="R11" s="211">
        <v>3.175E-2</v>
      </c>
      <c r="S11" s="212">
        <v>2.4199999999999999E-2</v>
      </c>
      <c r="T11" s="211">
        <v>2.206E-2</v>
      </c>
      <c r="U11" s="211">
        <v>2.9409999999999999E-2</v>
      </c>
      <c r="V11" s="212">
        <v>3.5709999999999999E-2</v>
      </c>
      <c r="W11" s="47">
        <v>2.1739999999999999E-2</v>
      </c>
      <c r="X11" s="47">
        <v>2.8989999999999998E-2</v>
      </c>
      <c r="Y11" s="47">
        <v>1.9740000000000001E-2</v>
      </c>
    </row>
    <row r="12" spans="1:28" x14ac:dyDescent="0.25">
      <c r="E12" s="4"/>
      <c r="F12" s="80" t="s">
        <v>76</v>
      </c>
      <c r="G12" s="181" t="s">
        <v>55</v>
      </c>
      <c r="H12" s="5" t="s">
        <v>227</v>
      </c>
      <c r="K12" s="197" t="s">
        <v>245</v>
      </c>
      <c r="P12" s="182" t="s">
        <v>72</v>
      </c>
      <c r="Q12" s="211">
        <v>-0.55384999999999995</v>
      </c>
      <c r="R12" s="211">
        <v>-0.87460000000000004</v>
      </c>
      <c r="S12" s="212">
        <v>-0.5</v>
      </c>
      <c r="T12" s="211">
        <v>-0.64853000000000005</v>
      </c>
      <c r="U12" s="211">
        <v>-0.96470999999999996</v>
      </c>
      <c r="V12" s="212">
        <v>-1.3214300000000001</v>
      </c>
      <c r="W12" s="47">
        <v>-0.63478000000000001</v>
      </c>
      <c r="X12" s="47">
        <v>-0.94638</v>
      </c>
      <c r="Y12" s="47">
        <v>-0.42104999999999998</v>
      </c>
    </row>
    <row r="13" spans="1:28" x14ac:dyDescent="0.25">
      <c r="A13" s="6" t="s">
        <v>226</v>
      </c>
      <c r="E13" s="3" t="s">
        <v>71</v>
      </c>
      <c r="F13" s="172">
        <v>2</v>
      </c>
      <c r="G13" s="173">
        <v>0.375</v>
      </c>
      <c r="H13" s="34" t="s">
        <v>71</v>
      </c>
      <c r="I13" s="114" t="s">
        <v>228</v>
      </c>
      <c r="J13" s="192" t="s">
        <v>55</v>
      </c>
      <c r="K13" s="62" t="s">
        <v>85</v>
      </c>
      <c r="L13" s="11"/>
      <c r="M13" s="1"/>
      <c r="N13" s="11"/>
      <c r="O13" s="75"/>
      <c r="P13" s="6" t="s">
        <v>252</v>
      </c>
    </row>
    <row r="14" spans="1:28" x14ac:dyDescent="0.25">
      <c r="A14" s="5" t="s">
        <v>225</v>
      </c>
      <c r="B14" s="164"/>
      <c r="E14" s="3" t="s">
        <v>72</v>
      </c>
      <c r="F14" s="172">
        <v>-2.1</v>
      </c>
      <c r="G14" s="173">
        <v>0.17499999999999999</v>
      </c>
      <c r="H14" s="79" t="s">
        <v>71</v>
      </c>
      <c r="I14" s="163">
        <v>-1.0800000000000001E-2</v>
      </c>
      <c r="J14" s="193">
        <v>-0.06</v>
      </c>
      <c r="K14" s="58"/>
      <c r="L14" s="33" t="s">
        <v>246</v>
      </c>
      <c r="M14" s="33" t="s">
        <v>247</v>
      </c>
      <c r="N14" s="33" t="s">
        <v>248</v>
      </c>
      <c r="O14" s="63" t="s">
        <v>249</v>
      </c>
      <c r="P14" s="163" t="s">
        <v>124</v>
      </c>
      <c r="R14" s="4"/>
    </row>
    <row r="15" spans="1:28" x14ac:dyDescent="0.25">
      <c r="A15" s="114" t="s">
        <v>71</v>
      </c>
      <c r="B15" s="177">
        <v>-0.31</v>
      </c>
      <c r="C15" s="31"/>
      <c r="H15" s="79" t="s">
        <v>72</v>
      </c>
      <c r="I15" s="163">
        <v>0.80769999999999997</v>
      </c>
      <c r="J15" s="179">
        <v>1.3</v>
      </c>
      <c r="K15" s="108" t="s">
        <v>71</v>
      </c>
      <c r="L15" s="168">
        <v>-0.2</v>
      </c>
      <c r="M15" s="168">
        <v>-0.13332311999999999</v>
      </c>
      <c r="N15" s="168">
        <v>-6.6666669999999997E-2</v>
      </c>
      <c r="O15" s="199">
        <v>-3.0769109999999999E-2</v>
      </c>
      <c r="Q15" s="476" t="s">
        <v>213</v>
      </c>
      <c r="R15" s="476"/>
      <c r="S15" s="476"/>
      <c r="T15" s="476" t="s">
        <v>253</v>
      </c>
      <c r="U15" s="476"/>
      <c r="V15" s="476"/>
    </row>
    <row r="16" spans="1:28" x14ac:dyDescent="0.25">
      <c r="A16" s="114" t="s">
        <v>72</v>
      </c>
      <c r="B16" s="175">
        <v>1</v>
      </c>
      <c r="C16" s="31"/>
      <c r="H16" s="6" t="s">
        <v>125</v>
      </c>
      <c r="I16" s="4"/>
      <c r="J16" s="8"/>
      <c r="K16" s="108" t="s">
        <v>72</v>
      </c>
      <c r="L16" s="191">
        <v>2.5</v>
      </c>
      <c r="M16" s="168">
        <v>2.5031798300000001</v>
      </c>
      <c r="N16" s="194">
        <v>2.5</v>
      </c>
      <c r="O16" s="166">
        <v>2.4992226099999999</v>
      </c>
      <c r="P16" s="9"/>
      <c r="Q16" s="114" t="s">
        <v>73</v>
      </c>
      <c r="R16" s="114" t="s">
        <v>87</v>
      </c>
      <c r="S16" s="114" t="s">
        <v>55</v>
      </c>
      <c r="T16" s="114" t="s">
        <v>73</v>
      </c>
      <c r="U16" s="114" t="s">
        <v>87</v>
      </c>
      <c r="V16" s="114" t="s">
        <v>55</v>
      </c>
    </row>
    <row r="17" spans="8:28" x14ac:dyDescent="0.25">
      <c r="H17" s="43" t="s">
        <v>124</v>
      </c>
      <c r="I17" s="4"/>
      <c r="J17" s="8"/>
      <c r="K17" s="108"/>
      <c r="L17" s="1"/>
      <c r="M17" s="1"/>
      <c r="N17" s="11"/>
      <c r="O17" s="61"/>
      <c r="P17" s="182" t="s">
        <v>71</v>
      </c>
      <c r="Q17" s="202">
        <v>2.7779999999999999E-2</v>
      </c>
      <c r="R17" s="202">
        <v>3.7039999999999997E-2</v>
      </c>
      <c r="S17" s="202">
        <v>1.485E-2</v>
      </c>
      <c r="T17" s="202">
        <v>2.206E-2</v>
      </c>
      <c r="U17" s="202">
        <v>2.9409999999999999E-2</v>
      </c>
      <c r="V17" s="5">
        <v>2.0830000000000001E-2</v>
      </c>
    </row>
    <row r="18" spans="8:28" x14ac:dyDescent="0.25">
      <c r="H18" s="36" t="s">
        <v>71</v>
      </c>
      <c r="I18" s="183">
        <v>-0.02</v>
      </c>
      <c r="J18" s="8"/>
      <c r="K18" s="197"/>
      <c r="L18" s="11"/>
      <c r="M18" s="11"/>
      <c r="N18" s="11"/>
      <c r="P18" s="182" t="s">
        <v>72</v>
      </c>
      <c r="Q18" s="202">
        <v>-0.56111</v>
      </c>
      <c r="R18" s="202">
        <v>-0.84814999999999996</v>
      </c>
      <c r="S18" s="202">
        <v>7.9210000000000003E-2</v>
      </c>
      <c r="T18" s="202">
        <v>-0.60441</v>
      </c>
      <c r="U18" s="202">
        <v>-0.90588000000000002</v>
      </c>
      <c r="V18" s="202">
        <v>-0.4375</v>
      </c>
    </row>
    <row r="19" spans="8:28" x14ac:dyDescent="0.25">
      <c r="H19" s="36" t="s">
        <v>72</v>
      </c>
      <c r="I19" s="4">
        <v>1</v>
      </c>
      <c r="J19" s="8"/>
      <c r="K19" s="198"/>
      <c r="L19" s="11"/>
      <c r="M19" s="1"/>
      <c r="N19" s="39"/>
      <c r="O19" s="75"/>
      <c r="P19" s="6" t="s">
        <v>254</v>
      </c>
    </row>
    <row r="20" spans="8:28" x14ac:dyDescent="0.25">
      <c r="H20" s="6" t="s">
        <v>80</v>
      </c>
      <c r="K20" s="58"/>
      <c r="L20" s="33"/>
      <c r="M20" s="1"/>
      <c r="N20" s="33"/>
      <c r="O20" s="61"/>
      <c r="P20" s="163" t="s">
        <v>124</v>
      </c>
    </row>
    <row r="21" spans="8:28" x14ac:dyDescent="0.25">
      <c r="H21" s="43" t="s">
        <v>124</v>
      </c>
      <c r="K21" s="108"/>
      <c r="L21" s="11"/>
      <c r="M21" s="1"/>
      <c r="N21" s="11"/>
      <c r="O21" s="61"/>
      <c r="P21" s="9"/>
      <c r="Q21" s="473" t="s">
        <v>216</v>
      </c>
      <c r="R21" s="473"/>
      <c r="S21" s="473"/>
      <c r="T21" s="473" t="s">
        <v>217</v>
      </c>
      <c r="U21" s="473"/>
      <c r="V21" s="473"/>
      <c r="W21" s="473" t="s">
        <v>218</v>
      </c>
      <c r="X21" s="473"/>
      <c r="Y21" s="473"/>
      <c r="Z21" s="474" t="s">
        <v>209</v>
      </c>
      <c r="AA21" s="474"/>
      <c r="AB21" s="475"/>
    </row>
    <row r="22" spans="8:28" x14ac:dyDescent="0.25">
      <c r="H22" s="36" t="s">
        <v>71</v>
      </c>
      <c r="I22" s="184">
        <v>7.25</v>
      </c>
      <c r="K22" s="108"/>
      <c r="L22" s="1"/>
      <c r="M22" s="1"/>
      <c r="N22" s="1"/>
      <c r="O22" s="64"/>
      <c r="P22" s="9"/>
      <c r="Q22" s="80" t="s">
        <v>73</v>
      </c>
      <c r="R22" s="80" t="s">
        <v>87</v>
      </c>
      <c r="S22" s="80" t="s">
        <v>55</v>
      </c>
      <c r="T22" s="80" t="s">
        <v>73</v>
      </c>
      <c r="U22" s="80" t="s">
        <v>87</v>
      </c>
      <c r="V22" s="80" t="s">
        <v>55</v>
      </c>
      <c r="W22" s="80" t="s">
        <v>73</v>
      </c>
      <c r="X22" s="80" t="s">
        <v>87</v>
      </c>
      <c r="Y22" s="80" t="s">
        <v>55</v>
      </c>
      <c r="Z22" s="80" t="s">
        <v>73</v>
      </c>
      <c r="AA22" s="80" t="s">
        <v>87</v>
      </c>
      <c r="AB22" s="181" t="s">
        <v>55</v>
      </c>
    </row>
    <row r="23" spans="8:28" x14ac:dyDescent="0.25">
      <c r="H23" s="36" t="s">
        <v>72</v>
      </c>
      <c r="I23" s="163">
        <v>-7.2999999999999995E-2</v>
      </c>
      <c r="K23" s="108"/>
      <c r="L23" s="1"/>
      <c r="M23" s="1"/>
      <c r="N23" s="1"/>
      <c r="O23" s="61"/>
      <c r="P23" s="182" t="s">
        <v>71</v>
      </c>
      <c r="Q23" s="217">
        <v>3.3329999999999999E-2</v>
      </c>
      <c r="R23" s="218">
        <v>4.444E-2</v>
      </c>
      <c r="S23" s="218">
        <v>1.5789999999999998E-2</v>
      </c>
      <c r="T23" s="218">
        <v>2.5000000000000001E-2</v>
      </c>
      <c r="U23" s="218">
        <v>4.444E-2</v>
      </c>
      <c r="V23" s="218">
        <v>0.06</v>
      </c>
      <c r="W23" s="217">
        <v>1.5789999999999998E-2</v>
      </c>
      <c r="X23" s="218">
        <v>2.5000000000000001E-2</v>
      </c>
      <c r="Y23" s="218">
        <v>0.03</v>
      </c>
      <c r="Z23" s="218">
        <v>0.03</v>
      </c>
      <c r="AA23" s="218">
        <v>0.04</v>
      </c>
      <c r="AB23" s="219">
        <v>0.02</v>
      </c>
    </row>
    <row r="24" spans="8:28" x14ac:dyDescent="0.25">
      <c r="H24" s="6" t="s">
        <v>229</v>
      </c>
      <c r="K24" s="197"/>
      <c r="L24" s="11"/>
      <c r="M24" s="11"/>
      <c r="N24" s="11"/>
      <c r="P24" s="182" t="s">
        <v>72</v>
      </c>
      <c r="Q24" s="218">
        <v>-0.96667000000000003</v>
      </c>
      <c r="R24" s="218">
        <v>-1.3888990000000001</v>
      </c>
      <c r="S24" s="218">
        <v>-4.2110000000000002E-2</v>
      </c>
      <c r="T24" s="218">
        <v>-0.875</v>
      </c>
      <c r="U24" s="218">
        <v>-1.7888900000000001</v>
      </c>
      <c r="V24" s="218">
        <v>-2.66</v>
      </c>
      <c r="W24" s="218">
        <v>-0.36315999999999998</v>
      </c>
      <c r="X24" s="218">
        <v>-0.75</v>
      </c>
      <c r="Y24" s="218">
        <v>-1.04</v>
      </c>
      <c r="Z24" s="218">
        <v>-0.75</v>
      </c>
      <c r="AA24" s="218">
        <v>-1.1000000000000001</v>
      </c>
      <c r="AB24" s="219">
        <v>-0.2</v>
      </c>
    </row>
    <row r="25" spans="8:28" x14ac:dyDescent="0.25">
      <c r="H25" s="31" t="s">
        <v>86</v>
      </c>
      <c r="J25" s="66"/>
      <c r="K25" s="198"/>
      <c r="L25" s="11"/>
      <c r="M25" s="1"/>
      <c r="N25" s="39"/>
      <c r="O25" s="75"/>
      <c r="P25" s="6" t="s">
        <v>255</v>
      </c>
    </row>
    <row r="26" spans="8:28" x14ac:dyDescent="0.25">
      <c r="H26" s="80" t="s">
        <v>71</v>
      </c>
      <c r="I26" s="176">
        <v>-6.6699999999999995E-2</v>
      </c>
      <c r="J26" s="112"/>
      <c r="K26" s="58"/>
      <c r="L26" s="33"/>
      <c r="M26" s="33"/>
      <c r="N26" s="33"/>
      <c r="O26" s="63"/>
      <c r="P26" s="163" t="s">
        <v>124</v>
      </c>
    </row>
    <row r="27" spans="8:28" x14ac:dyDescent="0.25">
      <c r="H27" s="80" t="s">
        <v>72</v>
      </c>
      <c r="I27" s="185">
        <v>0.3</v>
      </c>
      <c r="J27" s="1"/>
      <c r="K27" s="108"/>
      <c r="L27" s="11"/>
      <c r="M27" s="1"/>
      <c r="N27" s="11"/>
      <c r="O27" s="61"/>
      <c r="P27" s="112"/>
      <c r="Q27" s="473" t="s">
        <v>219</v>
      </c>
      <c r="R27" s="473"/>
      <c r="S27" s="473"/>
      <c r="T27" s="473" t="s">
        <v>220</v>
      </c>
      <c r="U27" s="473"/>
      <c r="V27" s="473"/>
      <c r="W27" s="473" t="s">
        <v>221</v>
      </c>
      <c r="X27" s="473"/>
      <c r="Y27" s="473"/>
      <c r="Z27" s="474" t="s">
        <v>212</v>
      </c>
      <c r="AA27" s="474"/>
      <c r="AB27" s="475"/>
    </row>
    <row r="28" spans="8:28" x14ac:dyDescent="0.25">
      <c r="H28" s="80" t="s">
        <v>74</v>
      </c>
      <c r="I28" s="176">
        <v>0.86670000000000003</v>
      </c>
      <c r="J28" s="1"/>
      <c r="K28" s="108"/>
      <c r="L28" s="1"/>
      <c r="M28" s="1"/>
      <c r="N28" s="1"/>
      <c r="O28" s="64"/>
      <c r="P28" s="112"/>
      <c r="Q28" s="80" t="s">
        <v>73</v>
      </c>
      <c r="R28" s="80" t="s">
        <v>87</v>
      </c>
      <c r="S28" s="80" t="s">
        <v>55</v>
      </c>
      <c r="T28" s="80" t="s">
        <v>73</v>
      </c>
      <c r="U28" s="80" t="s">
        <v>87</v>
      </c>
      <c r="V28" s="80" t="s">
        <v>55</v>
      </c>
      <c r="W28" s="80" t="s">
        <v>73</v>
      </c>
      <c r="X28" s="80" t="s">
        <v>87</v>
      </c>
      <c r="Y28" s="80" t="s">
        <v>55</v>
      </c>
      <c r="Z28" s="80" t="s">
        <v>73</v>
      </c>
      <c r="AA28" s="80" t="s">
        <v>87</v>
      </c>
      <c r="AB28" s="181" t="s">
        <v>55</v>
      </c>
    </row>
    <row r="29" spans="8:28" x14ac:dyDescent="0.25">
      <c r="H29" s="6" t="s">
        <v>230</v>
      </c>
      <c r="J29" s="8"/>
      <c r="K29" s="108"/>
      <c r="L29" s="1"/>
      <c r="M29" s="1"/>
      <c r="N29" s="1"/>
      <c r="O29" s="61"/>
      <c r="P29" s="182" t="s">
        <v>71</v>
      </c>
      <c r="Q29" s="217">
        <v>2.7300000000000001E-2</v>
      </c>
      <c r="R29" s="217">
        <v>3.6360000000000003E-2</v>
      </c>
      <c r="S29" s="217">
        <v>2.7300000000000001E-2</v>
      </c>
      <c r="T29" s="217">
        <v>0.02</v>
      </c>
      <c r="U29" s="217">
        <v>4.4400000000000002E-2</v>
      </c>
      <c r="V29" s="217">
        <v>4.2900000000000001E-2</v>
      </c>
      <c r="W29" s="217">
        <v>1.3639999999999999E-2</v>
      </c>
      <c r="X29" s="217">
        <v>5.7140000000000003E-2</v>
      </c>
      <c r="Y29" s="217">
        <v>2.5000000000000001E-2</v>
      </c>
      <c r="Z29" s="217">
        <v>2.308E-2</v>
      </c>
      <c r="AA29" s="217">
        <v>3.0769999999999999E-2</v>
      </c>
      <c r="AB29" s="220">
        <v>1.5789999999999998E-2</v>
      </c>
    </row>
    <row r="30" spans="8:28" x14ac:dyDescent="0.25">
      <c r="H30" s="31" t="s">
        <v>86</v>
      </c>
      <c r="J30" s="1"/>
      <c r="K30" s="197"/>
      <c r="L30" s="1"/>
      <c r="M30" s="1"/>
      <c r="N30" s="33"/>
      <c r="O30" s="61"/>
      <c r="P30" s="182" t="s">
        <v>72</v>
      </c>
      <c r="Q30" s="217">
        <v>-1.0364</v>
      </c>
      <c r="R30" s="217">
        <v>-1.4818199999999999</v>
      </c>
      <c r="S30" s="217">
        <v>-0.93640000000000001</v>
      </c>
      <c r="T30" s="217">
        <v>-0.7</v>
      </c>
      <c r="U30" s="217">
        <v>-1.9221999999999999</v>
      </c>
      <c r="V30" s="217">
        <v>-1.8286</v>
      </c>
      <c r="W30" s="217">
        <v>-0.45</v>
      </c>
      <c r="X30" s="217">
        <v>-2.8428599999999999</v>
      </c>
      <c r="Y30" s="217">
        <v>-0.85</v>
      </c>
      <c r="Z30" s="217">
        <v>-0.85385</v>
      </c>
      <c r="AA30" s="217">
        <v>-1.2384599999999999</v>
      </c>
      <c r="AB30" s="220">
        <v>-0.29474</v>
      </c>
    </row>
    <row r="31" spans="8:28" x14ac:dyDescent="0.25">
      <c r="H31" s="114" t="s">
        <v>71</v>
      </c>
      <c r="I31" s="176">
        <v>-1.67E-2</v>
      </c>
      <c r="J31" s="1"/>
      <c r="K31" s="198"/>
      <c r="L31" s="11"/>
      <c r="M31" s="1"/>
      <c r="N31" s="39"/>
      <c r="O31" s="75"/>
      <c r="P31" s="6" t="s">
        <v>256</v>
      </c>
    </row>
    <row r="32" spans="8:28" x14ac:dyDescent="0.25">
      <c r="H32" s="114" t="s">
        <v>72</v>
      </c>
      <c r="I32" s="176">
        <v>-0.1167</v>
      </c>
      <c r="J32" s="1"/>
      <c r="K32" s="58"/>
      <c r="L32" s="33"/>
      <c r="M32" s="33"/>
      <c r="N32" s="33"/>
      <c r="O32" s="63"/>
      <c r="P32" s="163" t="s">
        <v>124</v>
      </c>
      <c r="R32" s="4"/>
    </row>
    <row r="33" spans="8:20" x14ac:dyDescent="0.25">
      <c r="H33" s="114" t="s">
        <v>74</v>
      </c>
      <c r="I33" s="185">
        <v>2</v>
      </c>
      <c r="J33" s="1"/>
      <c r="K33" s="108"/>
      <c r="L33" s="11"/>
      <c r="M33" s="1"/>
      <c r="N33" s="1"/>
      <c r="P33" s="1"/>
      <c r="Q33" s="114" t="s">
        <v>73</v>
      </c>
      <c r="R33" s="114" t="s">
        <v>87</v>
      </c>
      <c r="S33" s="114" t="s">
        <v>55</v>
      </c>
      <c r="T33" s="33"/>
    </row>
    <row r="34" spans="8:20" x14ac:dyDescent="0.25">
      <c r="H34" s="6" t="s">
        <v>231</v>
      </c>
      <c r="I34" s="4"/>
      <c r="J34" s="8"/>
      <c r="K34" s="108"/>
      <c r="L34" s="1"/>
      <c r="M34" s="1"/>
      <c r="N34" s="32"/>
      <c r="O34" s="61"/>
      <c r="P34" s="182" t="s">
        <v>71</v>
      </c>
      <c r="Q34" s="5">
        <v>1.111E-2</v>
      </c>
      <c r="R34" s="200">
        <v>0.04</v>
      </c>
      <c r="S34" s="5">
        <v>1.6670000000000001E-2</v>
      </c>
    </row>
    <row r="35" spans="8:20" x14ac:dyDescent="0.25">
      <c r="H35" s="5" t="s">
        <v>225</v>
      </c>
      <c r="J35" s="1"/>
      <c r="K35" s="108"/>
      <c r="L35" s="1"/>
      <c r="M35" s="1"/>
      <c r="N35" s="1"/>
      <c r="O35" s="61"/>
      <c r="P35" s="182" t="s">
        <v>72</v>
      </c>
      <c r="Q35" s="5">
        <v>-0.16667000000000001</v>
      </c>
      <c r="R35" s="200">
        <v>-1.38</v>
      </c>
      <c r="S35" s="5">
        <v>-0.16667000000000001</v>
      </c>
      <c r="T35" s="56"/>
    </row>
    <row r="36" spans="8:20" x14ac:dyDescent="0.25">
      <c r="I36" s="182" t="s">
        <v>89</v>
      </c>
      <c r="J36" s="192" t="s">
        <v>232</v>
      </c>
      <c r="K36" s="197"/>
      <c r="L36" s="11"/>
      <c r="M36" s="11"/>
      <c r="N36" s="11"/>
      <c r="P36" s="71"/>
      <c r="Q36" s="4"/>
      <c r="R36" s="4"/>
    </row>
    <row r="37" spans="8:20" x14ac:dyDescent="0.25">
      <c r="H37" s="80" t="s">
        <v>71</v>
      </c>
      <c r="I37" s="186">
        <v>0.4</v>
      </c>
      <c r="J37" s="195">
        <v>-0.33329999999999999</v>
      </c>
      <c r="K37" s="198"/>
      <c r="L37" s="11"/>
      <c r="M37" s="1"/>
      <c r="N37" s="39"/>
      <c r="O37" s="75"/>
      <c r="P37" s="87"/>
    </row>
    <row r="38" spans="8:20" x14ac:dyDescent="0.25">
      <c r="H38" s="80" t="s">
        <v>72</v>
      </c>
      <c r="I38" s="186">
        <v>-0.4</v>
      </c>
      <c r="J38" s="195">
        <v>3</v>
      </c>
      <c r="K38" s="58"/>
      <c r="L38" s="33"/>
      <c r="M38" s="11"/>
      <c r="N38" s="1"/>
      <c r="O38" s="63"/>
      <c r="P38" s="31"/>
    </row>
    <row r="39" spans="8:20" x14ac:dyDescent="0.25">
      <c r="H39" s="6" t="s">
        <v>47</v>
      </c>
      <c r="I39" s="104"/>
      <c r="J39" s="105"/>
      <c r="K39" s="108"/>
      <c r="L39" s="11"/>
      <c r="M39" s="1"/>
      <c r="N39" s="11"/>
      <c r="O39" s="61"/>
      <c r="Q39" s="33"/>
      <c r="R39" s="33"/>
      <c r="S39" s="33"/>
      <c r="T39" s="33"/>
    </row>
    <row r="40" spans="8:20" x14ac:dyDescent="0.25">
      <c r="H40" s="31" t="s">
        <v>86</v>
      </c>
      <c r="I40" s="104"/>
      <c r="J40" s="105"/>
      <c r="K40" s="108"/>
      <c r="L40" s="11"/>
      <c r="M40" s="1"/>
      <c r="N40" s="1"/>
      <c r="O40" s="64"/>
      <c r="P40" s="71"/>
      <c r="Q40" s="4"/>
      <c r="R40" s="4"/>
    </row>
    <row r="41" spans="8:20" x14ac:dyDescent="0.25">
      <c r="H41" s="104"/>
      <c r="I41" s="114" t="s">
        <v>228</v>
      </c>
      <c r="J41" s="192" t="s">
        <v>55</v>
      </c>
      <c r="K41" s="108"/>
      <c r="L41" s="1"/>
      <c r="M41" s="1"/>
      <c r="N41" s="1"/>
      <c r="O41" s="61"/>
      <c r="P41" s="71"/>
      <c r="Q41" s="4"/>
      <c r="R41" s="4"/>
    </row>
    <row r="42" spans="8:20" x14ac:dyDescent="0.25">
      <c r="H42" s="106" t="s">
        <v>71</v>
      </c>
      <c r="I42" s="5">
        <v>5.5599999999999997E-2</v>
      </c>
      <c r="K42" s="197"/>
      <c r="L42" s="11"/>
      <c r="M42" s="11"/>
      <c r="N42" s="11"/>
      <c r="P42" s="71"/>
      <c r="Q42" s="57"/>
      <c r="R42" s="4"/>
    </row>
    <row r="43" spans="8:20" x14ac:dyDescent="0.25">
      <c r="H43" s="106" t="s">
        <v>72</v>
      </c>
      <c r="I43" s="5">
        <v>0.60560000000000003</v>
      </c>
      <c r="J43" s="195">
        <v>0.3</v>
      </c>
      <c r="K43" s="198"/>
      <c r="L43" s="11"/>
      <c r="M43" s="1"/>
      <c r="N43" s="39"/>
      <c r="O43" s="75"/>
    </row>
    <row r="44" spans="8:20" x14ac:dyDescent="0.25">
      <c r="H44" s="106" t="s">
        <v>74</v>
      </c>
      <c r="I44" s="5">
        <v>-0.73329999999999995</v>
      </c>
      <c r="J44" s="195">
        <v>0.1</v>
      </c>
      <c r="K44" s="58"/>
      <c r="L44" s="33"/>
      <c r="M44" s="33"/>
      <c r="N44" s="33"/>
      <c r="O44" s="63"/>
    </row>
    <row r="45" spans="8:20" x14ac:dyDescent="0.25">
      <c r="H45" s="6" t="s">
        <v>233</v>
      </c>
      <c r="I45" s="4"/>
      <c r="J45" s="1"/>
      <c r="K45" s="108"/>
      <c r="L45" s="11"/>
      <c r="M45" s="1"/>
      <c r="N45" s="11"/>
      <c r="O45" s="61"/>
    </row>
    <row r="46" spans="8:20" x14ac:dyDescent="0.25">
      <c r="H46" s="31" t="s">
        <v>85</v>
      </c>
      <c r="K46" s="108"/>
      <c r="L46" s="1"/>
      <c r="M46" s="1"/>
      <c r="N46" s="1"/>
      <c r="O46" s="64"/>
    </row>
    <row r="47" spans="8:20" x14ac:dyDescent="0.25">
      <c r="I47" s="182" t="s">
        <v>89</v>
      </c>
      <c r="J47" s="192" t="s">
        <v>232</v>
      </c>
      <c r="K47" s="108"/>
      <c r="L47" s="1"/>
      <c r="M47" s="1"/>
      <c r="N47" s="1"/>
      <c r="O47" s="61"/>
    </row>
    <row r="48" spans="8:20" x14ac:dyDescent="0.25">
      <c r="H48" s="80" t="s">
        <v>71</v>
      </c>
      <c r="I48" s="5">
        <v>3.3300000000000003E-2</v>
      </c>
      <c r="J48" s="11">
        <v>-3.3300000000000003E-2</v>
      </c>
      <c r="K48" s="197"/>
      <c r="L48" s="11"/>
      <c r="M48" s="11"/>
      <c r="N48" s="11"/>
    </row>
    <row r="49" spans="8:15" x14ac:dyDescent="0.25">
      <c r="H49" s="80" t="s">
        <v>72</v>
      </c>
      <c r="I49" s="5">
        <v>-0.66669999999999996</v>
      </c>
      <c r="J49" s="195">
        <v>3</v>
      </c>
      <c r="K49" s="198"/>
      <c r="L49" s="11"/>
      <c r="M49" s="1"/>
      <c r="N49" s="39"/>
      <c r="O49" s="75"/>
    </row>
    <row r="50" spans="8:15" x14ac:dyDescent="0.25">
      <c r="H50" s="6" t="s">
        <v>234</v>
      </c>
      <c r="I50" s="4"/>
      <c r="J50" s="1"/>
      <c r="K50" s="58"/>
      <c r="L50" s="33"/>
      <c r="M50" s="33"/>
      <c r="N50" s="33"/>
      <c r="O50" s="63"/>
    </row>
    <row r="51" spans="8:15" x14ac:dyDescent="0.25">
      <c r="H51" s="66" t="s">
        <v>85</v>
      </c>
      <c r="J51" s="1"/>
      <c r="K51" s="108"/>
      <c r="L51" s="11"/>
      <c r="M51" s="1"/>
      <c r="N51" s="11"/>
      <c r="O51" s="61"/>
    </row>
    <row r="52" spans="8:15" x14ac:dyDescent="0.25">
      <c r="H52" s="4"/>
      <c r="I52" s="4" t="s">
        <v>89</v>
      </c>
      <c r="J52" s="1" t="s">
        <v>90</v>
      </c>
      <c r="K52" s="108"/>
      <c r="L52" s="1"/>
      <c r="M52" s="1"/>
      <c r="N52" s="1"/>
      <c r="O52" s="64"/>
    </row>
    <row r="53" spans="8:15" x14ac:dyDescent="0.25">
      <c r="H53" s="80" t="s">
        <v>71</v>
      </c>
      <c r="I53" s="5">
        <v>0.04</v>
      </c>
      <c r="J53" s="11">
        <v>-0.05</v>
      </c>
      <c r="K53" s="108"/>
      <c r="L53" s="1"/>
      <c r="M53" s="1"/>
      <c r="N53" s="1"/>
      <c r="O53" s="61"/>
    </row>
    <row r="54" spans="8:15" x14ac:dyDescent="0.25">
      <c r="H54" s="80" t="s">
        <v>72</v>
      </c>
      <c r="I54" s="10">
        <v>-0.8</v>
      </c>
      <c r="J54" s="11">
        <v>4.25</v>
      </c>
      <c r="K54" s="58"/>
      <c r="L54" s="33"/>
      <c r="M54" s="1"/>
      <c r="N54" s="1"/>
      <c r="O54" s="61"/>
    </row>
    <row r="55" spans="8:15" x14ac:dyDescent="0.25">
      <c r="H55" s="6" t="s">
        <v>91</v>
      </c>
      <c r="K55" s="108"/>
      <c r="L55" s="1"/>
      <c r="M55" s="1"/>
      <c r="N55" s="1"/>
      <c r="O55" s="61"/>
    </row>
    <row r="56" spans="8:15" x14ac:dyDescent="0.25">
      <c r="H56" s="43" t="s">
        <v>97</v>
      </c>
      <c r="J56" s="32"/>
      <c r="K56" s="108"/>
      <c r="L56" s="1"/>
      <c r="M56" s="1"/>
      <c r="N56" s="1"/>
      <c r="O56" s="61"/>
    </row>
    <row r="57" spans="8:15" x14ac:dyDescent="0.25">
      <c r="H57" s="42" t="s">
        <v>71</v>
      </c>
      <c r="I57" s="168">
        <v>3.5417000000000001</v>
      </c>
      <c r="J57" s="1"/>
      <c r="K57" s="108"/>
      <c r="L57" s="1"/>
      <c r="M57" s="1"/>
      <c r="N57" s="1"/>
      <c r="O57" s="61"/>
    </row>
    <row r="58" spans="8:15" x14ac:dyDescent="0.25">
      <c r="H58" s="51" t="s">
        <v>72</v>
      </c>
      <c r="I58" s="168">
        <v>-13.75</v>
      </c>
      <c r="J58" s="1"/>
      <c r="K58" s="197"/>
      <c r="L58" s="11"/>
      <c r="M58" s="11"/>
      <c r="N58" s="11"/>
    </row>
    <row r="59" spans="8:15" x14ac:dyDescent="0.25">
      <c r="H59" s="51" t="s">
        <v>74</v>
      </c>
      <c r="I59" s="168">
        <v>15.808</v>
      </c>
      <c r="J59" s="1"/>
      <c r="K59" s="198"/>
      <c r="L59" s="11"/>
      <c r="M59" s="11"/>
      <c r="N59" s="11"/>
    </row>
    <row r="60" spans="8:15" x14ac:dyDescent="0.25">
      <c r="H60" s="42" t="s">
        <v>75</v>
      </c>
      <c r="I60" s="168">
        <v>-4.5999999999999996</v>
      </c>
      <c r="J60" s="8"/>
      <c r="K60" s="58"/>
      <c r="L60" s="13"/>
      <c r="M60" s="13"/>
      <c r="N60" s="13"/>
      <c r="O60" s="63"/>
    </row>
    <row r="61" spans="8:15" x14ac:dyDescent="0.25">
      <c r="H61" s="6" t="s">
        <v>235</v>
      </c>
      <c r="I61" s="163"/>
      <c r="K61" s="108"/>
      <c r="L61" s="1"/>
      <c r="M61" s="1"/>
      <c r="N61" s="11"/>
      <c r="O61" s="61"/>
    </row>
    <row r="62" spans="8:15" x14ac:dyDescent="0.25">
      <c r="H62" s="5" t="s">
        <v>227</v>
      </c>
      <c r="J62" s="32"/>
      <c r="K62" s="108"/>
      <c r="L62" s="1"/>
      <c r="M62" s="1"/>
      <c r="N62" s="11"/>
      <c r="O62" s="61"/>
    </row>
    <row r="63" spans="8:15" ht="30" x14ac:dyDescent="0.25">
      <c r="H63" s="37"/>
      <c r="I63" s="187" t="s">
        <v>94</v>
      </c>
      <c r="J63" s="196" t="s">
        <v>241</v>
      </c>
      <c r="K63" s="108"/>
      <c r="L63" s="1"/>
      <c r="M63" s="1"/>
      <c r="N63" s="11"/>
      <c r="O63" s="61"/>
    </row>
    <row r="64" spans="8:15" x14ac:dyDescent="0.25">
      <c r="H64" s="182" t="s">
        <v>71</v>
      </c>
      <c r="I64" s="163">
        <v>1.43E-2</v>
      </c>
      <c r="J64" s="193">
        <v>2.5000000000000001E-2</v>
      </c>
      <c r="K64" s="197"/>
      <c r="L64" s="1"/>
      <c r="M64" s="1"/>
      <c r="N64" s="33"/>
      <c r="O64" s="61"/>
    </row>
    <row r="65" spans="1:15" x14ac:dyDescent="0.25">
      <c r="H65" s="182" t="s">
        <v>72</v>
      </c>
      <c r="I65" s="163">
        <v>-0.42859999999999998</v>
      </c>
      <c r="J65" s="193">
        <v>-1.5</v>
      </c>
      <c r="K65" s="198"/>
      <c r="L65" s="11"/>
      <c r="M65" s="11"/>
      <c r="N65" s="11"/>
    </row>
    <row r="66" spans="1:15" x14ac:dyDescent="0.25">
      <c r="A66" s="1"/>
      <c r="B66" s="1"/>
      <c r="C66" s="1"/>
      <c r="D66" s="61"/>
      <c r="H66" s="6" t="s">
        <v>236</v>
      </c>
      <c r="J66" s="32"/>
      <c r="K66" s="58"/>
      <c r="L66" s="13"/>
      <c r="M66" s="13"/>
      <c r="N66" s="13"/>
      <c r="O66" s="76"/>
    </row>
    <row r="67" spans="1:15" ht="30" x14ac:dyDescent="0.25">
      <c r="A67" s="2"/>
      <c r="B67" s="73"/>
      <c r="C67" s="73"/>
      <c r="D67" s="81"/>
      <c r="H67" s="37"/>
      <c r="I67" s="188" t="s">
        <v>237</v>
      </c>
      <c r="J67" s="188" t="s">
        <v>238</v>
      </c>
      <c r="K67" s="108"/>
      <c r="L67" s="1"/>
      <c r="M67" s="1"/>
      <c r="N67" s="11"/>
      <c r="O67" s="61"/>
    </row>
    <row r="68" spans="1:15" x14ac:dyDescent="0.25">
      <c r="A68" s="2"/>
      <c r="B68" s="2"/>
      <c r="C68" s="2"/>
      <c r="D68" s="74"/>
      <c r="H68" s="5" t="s">
        <v>227</v>
      </c>
      <c r="I68" s="163"/>
      <c r="J68" s="5"/>
      <c r="K68" s="108"/>
      <c r="L68" s="32"/>
      <c r="M68" s="32"/>
      <c r="N68" s="11"/>
      <c r="O68" s="61"/>
    </row>
    <row r="69" spans="1:15" x14ac:dyDescent="0.25">
      <c r="A69" s="1"/>
      <c r="B69" s="1"/>
      <c r="C69" s="1"/>
      <c r="D69" s="61"/>
      <c r="H69" s="138" t="s">
        <v>71</v>
      </c>
      <c r="I69" s="163">
        <v>3.3300000000000003E-2</v>
      </c>
      <c r="J69" s="163">
        <v>-3.3300000000000003E-2</v>
      </c>
      <c r="K69" s="108"/>
      <c r="L69" s="1"/>
      <c r="M69" s="1"/>
      <c r="N69" s="11"/>
      <c r="O69" s="61"/>
    </row>
    <row r="70" spans="1:15" x14ac:dyDescent="0.25">
      <c r="A70" s="1"/>
      <c r="B70" s="32"/>
      <c r="C70" s="32"/>
      <c r="D70" s="64"/>
      <c r="H70" s="138" t="s">
        <v>72</v>
      </c>
      <c r="I70" s="163">
        <v>-1.6667000000000001</v>
      </c>
      <c r="J70" s="163">
        <v>2.6667000000000001</v>
      </c>
      <c r="K70" s="197"/>
      <c r="L70" s="11"/>
      <c r="M70" s="11"/>
      <c r="N70" s="11"/>
    </row>
    <row r="71" spans="1:15" x14ac:dyDescent="0.25">
      <c r="A71" s="1"/>
      <c r="B71" s="1"/>
      <c r="C71" s="1"/>
      <c r="D71" s="61"/>
      <c r="H71" s="6" t="s">
        <v>239</v>
      </c>
      <c r="I71" s="4"/>
      <c r="J71" s="1"/>
      <c r="K71" s="198"/>
      <c r="L71" s="11"/>
      <c r="M71" s="11"/>
      <c r="N71" s="11"/>
    </row>
    <row r="72" spans="1:15" x14ac:dyDescent="0.25">
      <c r="A72" s="1"/>
      <c r="B72" s="1"/>
      <c r="C72" s="1"/>
      <c r="D72" s="61"/>
      <c r="H72" s="5" t="s">
        <v>240</v>
      </c>
      <c r="I72" s="163"/>
      <c r="K72" s="58"/>
      <c r="L72" s="13"/>
      <c r="M72" s="13"/>
      <c r="N72" s="13"/>
      <c r="O72" s="63"/>
    </row>
    <row r="73" spans="1:15" x14ac:dyDescent="0.25">
      <c r="A73" s="1"/>
      <c r="B73" s="1"/>
      <c r="C73" s="1"/>
      <c r="D73" s="61"/>
      <c r="H73" s="114" t="s">
        <v>71</v>
      </c>
      <c r="I73" s="163">
        <v>3.3300000000000003E-2</v>
      </c>
      <c r="J73" s="32"/>
      <c r="K73" s="108"/>
      <c r="L73" s="1"/>
      <c r="M73" s="1"/>
      <c r="N73" s="11"/>
      <c r="O73" s="61"/>
    </row>
    <row r="74" spans="1:15" x14ac:dyDescent="0.25">
      <c r="A74" s="4"/>
      <c r="B74" s="4"/>
      <c r="C74" s="4"/>
      <c r="D74" s="61"/>
      <c r="H74" s="114" t="s">
        <v>72</v>
      </c>
      <c r="I74" s="163">
        <v>-1.6667000000000001</v>
      </c>
      <c r="J74" s="1"/>
      <c r="K74" s="108"/>
      <c r="L74" s="1"/>
      <c r="M74" s="1"/>
      <c r="N74" s="11"/>
      <c r="O74" s="61"/>
    </row>
    <row r="75" spans="1:15" x14ac:dyDescent="0.25">
      <c r="A75" s="1"/>
      <c r="H75" s="6" t="s">
        <v>273</v>
      </c>
      <c r="I75" s="4"/>
      <c r="J75" s="1"/>
      <c r="K75" s="108"/>
      <c r="L75" s="1"/>
      <c r="M75" s="1"/>
      <c r="N75" s="11"/>
    </row>
    <row r="76" spans="1:15" x14ac:dyDescent="0.25">
      <c r="A76" s="1"/>
      <c r="H76" s="5" t="s">
        <v>227</v>
      </c>
      <c r="K76" s="197"/>
      <c r="L76" s="11"/>
      <c r="M76" s="11"/>
      <c r="N76" s="11"/>
    </row>
    <row r="77" spans="1:15" x14ac:dyDescent="0.25">
      <c r="H77" s="114" t="s">
        <v>71</v>
      </c>
      <c r="I77" s="189">
        <v>0.2</v>
      </c>
      <c r="J77" s="32"/>
      <c r="K77" s="198"/>
      <c r="L77" s="11"/>
      <c r="M77" s="11"/>
      <c r="N77" s="11"/>
    </row>
    <row r="78" spans="1:15" x14ac:dyDescent="0.25">
      <c r="H78" s="114" t="s">
        <v>72</v>
      </c>
      <c r="I78" s="189">
        <v>-1.8</v>
      </c>
      <c r="J78" s="1"/>
      <c r="K78" s="58"/>
      <c r="L78" s="33"/>
      <c r="M78" s="33"/>
      <c r="N78" s="33"/>
      <c r="O78" s="63"/>
    </row>
    <row r="79" spans="1:15" x14ac:dyDescent="0.25">
      <c r="H79" s="65"/>
      <c r="I79" s="4"/>
      <c r="J79" s="1"/>
      <c r="K79" s="108"/>
      <c r="L79" s="1"/>
      <c r="M79" s="1"/>
      <c r="N79" s="11"/>
    </row>
    <row r="80" spans="1:15" x14ac:dyDescent="0.25">
      <c r="I80" s="1"/>
      <c r="J80" s="1"/>
      <c r="K80" s="108"/>
      <c r="L80" s="1"/>
      <c r="M80" s="1"/>
      <c r="N80" s="11"/>
    </row>
    <row r="81" spans="9:15" x14ac:dyDescent="0.25">
      <c r="I81" s="1"/>
      <c r="J81" s="1"/>
      <c r="K81" s="108"/>
      <c r="L81" s="1"/>
      <c r="M81" s="1"/>
      <c r="N81" s="11"/>
    </row>
    <row r="82" spans="9:15" x14ac:dyDescent="0.25">
      <c r="I82" s="1"/>
      <c r="J82" s="1"/>
      <c r="K82" s="197"/>
      <c r="L82" s="1"/>
      <c r="M82" s="1"/>
      <c r="N82" s="33"/>
      <c r="O82" s="61"/>
    </row>
    <row r="83" spans="9:15" x14ac:dyDescent="0.25">
      <c r="I83" s="1"/>
      <c r="J83" s="1"/>
      <c r="K83" s="198"/>
      <c r="L83" s="11"/>
      <c r="M83" s="478"/>
      <c r="N83" s="478"/>
      <c r="O83" s="113"/>
    </row>
    <row r="84" spans="9:15" x14ac:dyDescent="0.25">
      <c r="I84" s="1"/>
      <c r="J84" s="1"/>
      <c r="K84" s="58"/>
      <c r="L84" s="33"/>
      <c r="M84" s="33"/>
      <c r="N84" s="33"/>
      <c r="O84" s="63"/>
    </row>
    <row r="85" spans="9:15" x14ac:dyDescent="0.25">
      <c r="I85" s="1"/>
      <c r="J85" s="1"/>
      <c r="K85" s="108"/>
      <c r="L85" s="1"/>
      <c r="M85" s="1"/>
      <c r="N85" s="11"/>
    </row>
    <row r="86" spans="9:15" x14ac:dyDescent="0.25">
      <c r="I86" s="1"/>
      <c r="J86" s="1"/>
      <c r="K86" s="108"/>
      <c r="L86" s="1"/>
      <c r="M86" s="1"/>
      <c r="N86" s="11"/>
    </row>
    <row r="87" spans="9:15" x14ac:dyDescent="0.25">
      <c r="I87" s="1"/>
      <c r="J87" s="1"/>
      <c r="K87" s="197"/>
      <c r="L87" s="11"/>
      <c r="M87" s="11"/>
      <c r="N87" s="11"/>
    </row>
    <row r="88" spans="9:15" x14ac:dyDescent="0.25">
      <c r="I88" s="1"/>
      <c r="J88" s="1"/>
      <c r="K88" s="198"/>
      <c r="L88" s="11"/>
      <c r="M88" s="39"/>
      <c r="N88" s="39"/>
      <c r="O88" s="75"/>
    </row>
    <row r="89" spans="9:15" x14ac:dyDescent="0.25">
      <c r="I89" s="1"/>
      <c r="J89" s="1"/>
      <c r="K89" s="58"/>
      <c r="L89" s="33"/>
      <c r="M89" s="33"/>
      <c r="N89" s="33"/>
      <c r="O89" s="63"/>
    </row>
    <row r="90" spans="9:15" x14ac:dyDescent="0.25">
      <c r="I90" s="1"/>
      <c r="J90" s="1"/>
      <c r="K90" s="108"/>
      <c r="L90" s="1"/>
      <c r="M90" s="1"/>
      <c r="N90" s="11"/>
    </row>
    <row r="91" spans="9:15" x14ac:dyDescent="0.25">
      <c r="K91" s="108"/>
      <c r="L91" s="1"/>
      <c r="M91" s="1"/>
      <c r="N91" s="11"/>
    </row>
    <row r="92" spans="9:15" x14ac:dyDescent="0.25">
      <c r="K92" s="108"/>
      <c r="L92" s="1"/>
      <c r="M92" s="1"/>
      <c r="N92" s="33"/>
      <c r="O92" s="61"/>
    </row>
    <row r="93" spans="9:15" x14ac:dyDescent="0.25">
      <c r="K93" s="197"/>
      <c r="L93" s="11"/>
      <c r="M93" s="11"/>
      <c r="N93" s="11"/>
    </row>
    <row r="94" spans="9:15" x14ac:dyDescent="0.25">
      <c r="K94" s="198"/>
      <c r="L94" s="11"/>
      <c r="M94" s="11"/>
      <c r="N94" s="11"/>
    </row>
    <row r="95" spans="9:15" x14ac:dyDescent="0.25">
      <c r="K95" s="198"/>
      <c r="L95" s="112"/>
      <c r="M95" s="478"/>
      <c r="N95" s="478"/>
      <c r="O95" s="113"/>
    </row>
    <row r="96" spans="9:15" x14ac:dyDescent="0.25">
      <c r="K96" s="58"/>
      <c r="L96" s="33"/>
      <c r="M96" s="33"/>
      <c r="N96" s="33"/>
      <c r="O96" s="63"/>
    </row>
    <row r="97" spans="1:15" x14ac:dyDescent="0.25">
      <c r="K97" s="108"/>
      <c r="L97" s="1"/>
      <c r="M97" s="1"/>
      <c r="N97" s="11"/>
    </row>
    <row r="98" spans="1:15" x14ac:dyDescent="0.25">
      <c r="K98" s="108"/>
      <c r="L98" s="1"/>
      <c r="M98" s="1"/>
      <c r="N98" s="11"/>
    </row>
    <row r="99" spans="1:15" x14ac:dyDescent="0.25">
      <c r="A99" s="1"/>
      <c r="B99" s="1"/>
      <c r="C99" s="1"/>
      <c r="D99" s="61"/>
      <c r="K99" s="108"/>
      <c r="L99" s="1"/>
      <c r="M99" s="1"/>
      <c r="N99" s="33"/>
      <c r="O99" s="61"/>
    </row>
    <row r="100" spans="1:15" x14ac:dyDescent="0.25">
      <c r="A100" s="77"/>
      <c r="B100" s="72"/>
      <c r="C100" s="72"/>
      <c r="D100" s="167"/>
      <c r="K100" s="58"/>
      <c r="L100" s="1"/>
      <c r="M100" s="8"/>
      <c r="N100" s="11"/>
      <c r="O100" s="61"/>
    </row>
    <row r="101" spans="1:15" x14ac:dyDescent="0.25">
      <c r="A101" s="77"/>
      <c r="B101" s="72"/>
      <c r="C101" s="72"/>
      <c r="D101" s="167"/>
      <c r="L101" s="11"/>
      <c r="M101" s="11"/>
      <c r="N101" s="11"/>
    </row>
    <row r="102" spans="1:15" x14ac:dyDescent="0.25">
      <c r="A102" s="77"/>
      <c r="B102" s="72"/>
      <c r="C102" s="72"/>
      <c r="D102" s="167"/>
      <c r="L102" s="11"/>
      <c r="M102" s="11"/>
      <c r="N102" s="11"/>
    </row>
    <row r="103" spans="1:15" x14ac:dyDescent="0.25">
      <c r="A103" s="2"/>
      <c r="B103" s="2"/>
      <c r="C103" s="2"/>
      <c r="D103" s="74"/>
      <c r="L103" s="11"/>
      <c r="M103" s="11"/>
      <c r="N103" s="11"/>
    </row>
    <row r="104" spans="1:15" x14ac:dyDescent="0.25">
      <c r="L104" s="11"/>
      <c r="M104" s="11"/>
      <c r="N104" s="11"/>
    </row>
    <row r="105" spans="1:15" x14ac:dyDescent="0.25">
      <c r="B105" s="30"/>
      <c r="C105" s="30"/>
      <c r="D105" s="75"/>
      <c r="L105" s="11"/>
      <c r="M105" s="11"/>
      <c r="N105" s="11"/>
    </row>
    <row r="106" spans="1:15" x14ac:dyDescent="0.25">
      <c r="L106" s="11"/>
      <c r="M106" s="11"/>
      <c r="N106" s="11"/>
    </row>
    <row r="107" spans="1:15" x14ac:dyDescent="0.25">
      <c r="L107" s="11"/>
      <c r="M107" s="11"/>
      <c r="N107" s="11"/>
    </row>
    <row r="108" spans="1:15" x14ac:dyDescent="0.25">
      <c r="A108" s="4"/>
      <c r="B108" s="4"/>
      <c r="C108" s="4"/>
      <c r="D108" s="61"/>
      <c r="L108" s="11"/>
      <c r="M108" s="11"/>
      <c r="N108" s="11"/>
    </row>
    <row r="109" spans="1:15" x14ac:dyDescent="0.25">
      <c r="A109" s="4"/>
      <c r="B109" s="4"/>
      <c r="C109" s="4"/>
      <c r="D109" s="61"/>
      <c r="L109" s="11"/>
      <c r="M109" s="11"/>
      <c r="N109" s="11"/>
    </row>
    <row r="110" spans="1:15" x14ac:dyDescent="0.25">
      <c r="A110" s="1"/>
      <c r="L110" s="11"/>
      <c r="M110" s="11"/>
      <c r="N110" s="11"/>
    </row>
    <row r="111" spans="1:15" x14ac:dyDescent="0.25">
      <c r="A111" s="1"/>
      <c r="L111" s="11"/>
      <c r="M111" s="11"/>
      <c r="N111" s="11"/>
    </row>
    <row r="112" spans="1:15" x14ac:dyDescent="0.25">
      <c r="L112" s="11"/>
      <c r="M112" s="11"/>
      <c r="N112" s="11"/>
    </row>
    <row r="113" spans="12:14" x14ac:dyDescent="0.25">
      <c r="L113" s="11"/>
      <c r="M113" s="11"/>
      <c r="N113" s="11"/>
    </row>
    <row r="114" spans="12:14" x14ac:dyDescent="0.25">
      <c r="L114" s="11"/>
      <c r="M114" s="11"/>
      <c r="N114" s="11"/>
    </row>
    <row r="115" spans="12:14" x14ac:dyDescent="0.25">
      <c r="L115" s="11"/>
      <c r="M115" s="11"/>
      <c r="N115" s="11"/>
    </row>
    <row r="116" spans="12:14" x14ac:dyDescent="0.25">
      <c r="L116" s="11"/>
      <c r="M116" s="11"/>
      <c r="N116" s="11"/>
    </row>
    <row r="117" spans="12:14" x14ac:dyDescent="0.25">
      <c r="L117" s="11"/>
      <c r="M117" s="11"/>
      <c r="N117" s="11"/>
    </row>
    <row r="118" spans="12:14" x14ac:dyDescent="0.25">
      <c r="L118" s="11"/>
      <c r="M118" s="11"/>
      <c r="N118" s="11"/>
    </row>
    <row r="119" spans="12:14" x14ac:dyDescent="0.25">
      <c r="L119" s="11"/>
      <c r="M119" s="11"/>
      <c r="N119" s="11"/>
    </row>
    <row r="120" spans="12:14" x14ac:dyDescent="0.25">
      <c r="L120" s="11"/>
      <c r="M120" s="11"/>
      <c r="N120" s="11"/>
    </row>
    <row r="121" spans="12:14" x14ac:dyDescent="0.25">
      <c r="L121" s="11"/>
      <c r="M121" s="11"/>
      <c r="N121" s="11"/>
    </row>
    <row r="122" spans="12:14" x14ac:dyDescent="0.25">
      <c r="L122" s="11"/>
      <c r="M122" s="11"/>
      <c r="N122" s="11"/>
    </row>
    <row r="123" spans="12:14" x14ac:dyDescent="0.25">
      <c r="L123" s="11"/>
      <c r="M123" s="11"/>
      <c r="N123" s="11"/>
    </row>
    <row r="124" spans="12:14" x14ac:dyDescent="0.25">
      <c r="L124" s="11"/>
      <c r="M124" s="11"/>
      <c r="N124" s="11"/>
    </row>
    <row r="125" spans="12:14" x14ac:dyDescent="0.25">
      <c r="L125" s="11"/>
      <c r="M125" s="11"/>
      <c r="N125" s="11"/>
    </row>
    <row r="126" spans="12:14" x14ac:dyDescent="0.25">
      <c r="L126" s="11"/>
      <c r="M126" s="11"/>
      <c r="N126" s="11"/>
    </row>
    <row r="321" spans="16:17" x14ac:dyDescent="0.25">
      <c r="P321" s="13"/>
      <c r="Q321" s="11"/>
    </row>
    <row r="322" spans="16:17" x14ac:dyDescent="0.25">
      <c r="Q322" s="11"/>
    </row>
    <row r="323" spans="16:17" x14ac:dyDescent="0.25">
      <c r="Q323" s="11"/>
    </row>
    <row r="324" spans="16:17" x14ac:dyDescent="0.25">
      <c r="Q324" s="1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98" spans="5:5" x14ac:dyDescent="0.25">
      <c r="E398" s="1"/>
    </row>
    <row r="399" spans="5:5" x14ac:dyDescent="0.25">
      <c r="E399" s="1"/>
    </row>
    <row r="400" spans="5:5" x14ac:dyDescent="0.25">
      <c r="E400" s="1"/>
    </row>
    <row r="401" spans="5:5" x14ac:dyDescent="0.25">
      <c r="E401" s="1"/>
    </row>
    <row r="402" spans="5:5" x14ac:dyDescent="0.25">
      <c r="E402" s="1"/>
    </row>
    <row r="423" spans="5:7" x14ac:dyDescent="0.25">
      <c r="E423" s="1"/>
      <c r="F423" s="1"/>
      <c r="G423" s="61"/>
    </row>
    <row r="424" spans="5:7" x14ac:dyDescent="0.25">
      <c r="E424" s="1"/>
      <c r="F424" s="1"/>
      <c r="G424" s="61"/>
    </row>
    <row r="425" spans="5:7" x14ac:dyDescent="0.25">
      <c r="E425" s="1"/>
      <c r="F425" s="1"/>
      <c r="G425" s="61"/>
    </row>
    <row r="426" spans="5:7" x14ac:dyDescent="0.25">
      <c r="E426" s="1"/>
      <c r="F426" s="1"/>
      <c r="G426" s="61"/>
    </row>
    <row r="427" spans="5:7" x14ac:dyDescent="0.25">
      <c r="E427" s="1"/>
      <c r="F427" s="1"/>
      <c r="G427" s="61"/>
    </row>
    <row r="428" spans="5:7" x14ac:dyDescent="0.25">
      <c r="E428" s="1"/>
      <c r="F428" s="1"/>
      <c r="G428" s="61"/>
    </row>
    <row r="429" spans="5:7" x14ac:dyDescent="0.25">
      <c r="E429" s="1"/>
      <c r="F429" s="1"/>
      <c r="G429" s="61"/>
    </row>
    <row r="430" spans="5:7" x14ac:dyDescent="0.25">
      <c r="E430" s="1"/>
      <c r="F430" s="1"/>
      <c r="G430" s="61"/>
    </row>
    <row r="431" spans="5:7" x14ac:dyDescent="0.25">
      <c r="E431" s="1"/>
      <c r="F431" s="1"/>
      <c r="G431" s="61"/>
    </row>
    <row r="432" spans="5:7" x14ac:dyDescent="0.25">
      <c r="E432" s="1"/>
      <c r="F432" s="1"/>
      <c r="G432" s="61"/>
    </row>
    <row r="433" spans="5:7" x14ac:dyDescent="0.25">
      <c r="E433" s="1"/>
      <c r="F433" s="1"/>
      <c r="G433" s="61"/>
    </row>
    <row r="434" spans="5:7" x14ac:dyDescent="0.25">
      <c r="E434" s="1"/>
      <c r="F434" s="1"/>
      <c r="G434" s="61"/>
    </row>
    <row r="435" spans="5:7" x14ac:dyDescent="0.25">
      <c r="E435" s="1"/>
      <c r="F435" s="1"/>
      <c r="G435" s="61"/>
    </row>
    <row r="436" spans="5:7" x14ac:dyDescent="0.25">
      <c r="E436" s="1"/>
      <c r="F436" s="1"/>
      <c r="G436" s="61"/>
    </row>
    <row r="437" spans="5:7" x14ac:dyDescent="0.25">
      <c r="E437" s="1"/>
      <c r="F437" s="1"/>
      <c r="G437" s="61"/>
    </row>
    <row r="438" spans="5:7" x14ac:dyDescent="0.25">
      <c r="E438" s="1"/>
      <c r="F438" s="1"/>
      <c r="G438" s="61"/>
    </row>
    <row r="439" spans="5:7" x14ac:dyDescent="0.25">
      <c r="E439" s="1"/>
      <c r="F439" s="1"/>
      <c r="G439" s="61"/>
    </row>
    <row r="440" spans="5:7" x14ac:dyDescent="0.25">
      <c r="E440" s="1"/>
      <c r="F440" s="1"/>
      <c r="G440" s="61"/>
    </row>
    <row r="441" spans="5:7" x14ac:dyDescent="0.25">
      <c r="E441" s="1"/>
      <c r="F441" s="1"/>
      <c r="G441" s="61"/>
    </row>
    <row r="442" spans="5:7" x14ac:dyDescent="0.25">
      <c r="E442" s="1"/>
      <c r="F442" s="1"/>
      <c r="G442" s="61"/>
    </row>
    <row r="443" spans="5:7" x14ac:dyDescent="0.25">
      <c r="E443" s="1"/>
      <c r="F443" s="1"/>
      <c r="G443" s="61"/>
    </row>
    <row r="444" spans="5:7" x14ac:dyDescent="0.25">
      <c r="E444" s="1"/>
      <c r="F444" s="1"/>
      <c r="G444" s="61"/>
    </row>
    <row r="445" spans="5:7" x14ac:dyDescent="0.25">
      <c r="E445" s="1"/>
      <c r="F445" s="1"/>
      <c r="G445" s="61"/>
    </row>
    <row r="446" spans="5:7" x14ac:dyDescent="0.25">
      <c r="E446" s="1"/>
      <c r="F446" s="1"/>
      <c r="G446" s="61"/>
    </row>
    <row r="447" spans="5:7" x14ac:dyDescent="0.25">
      <c r="E447" s="1"/>
      <c r="F447" s="1"/>
      <c r="G447" s="61"/>
    </row>
    <row r="448" spans="5:7" x14ac:dyDescent="0.25">
      <c r="E448" s="1"/>
      <c r="F448" s="1"/>
      <c r="G448" s="61"/>
    </row>
    <row r="449" spans="5:7" x14ac:dyDescent="0.25">
      <c r="E449" s="1"/>
      <c r="F449" s="1"/>
      <c r="G449" s="61"/>
    </row>
    <row r="450" spans="5:7" x14ac:dyDescent="0.25">
      <c r="E450" s="1"/>
      <c r="F450" s="1"/>
      <c r="G450" s="61"/>
    </row>
    <row r="451" spans="5:7" x14ac:dyDescent="0.25">
      <c r="E451" s="1"/>
      <c r="F451" s="1"/>
      <c r="G451" s="61"/>
    </row>
    <row r="452" spans="5:7" x14ac:dyDescent="0.25">
      <c r="E452" s="1"/>
      <c r="F452" s="1"/>
      <c r="G452" s="61"/>
    </row>
    <row r="453" spans="5:7" x14ac:dyDescent="0.25">
      <c r="E453" s="1"/>
      <c r="F453" s="1"/>
      <c r="G453" s="61"/>
    </row>
    <row r="454" spans="5:7" x14ac:dyDescent="0.25">
      <c r="E454" s="1"/>
      <c r="F454" s="1"/>
      <c r="G454" s="61"/>
    </row>
    <row r="455" spans="5:7" x14ac:dyDescent="0.25">
      <c r="E455" s="1"/>
      <c r="F455" s="1"/>
      <c r="G455" s="61"/>
    </row>
    <row r="456" spans="5:7" x14ac:dyDescent="0.25">
      <c r="E456" s="1"/>
      <c r="F456" s="1"/>
      <c r="G456" s="61"/>
    </row>
    <row r="457" spans="5:7" x14ac:dyDescent="0.25">
      <c r="F457" s="1"/>
      <c r="G457" s="61"/>
    </row>
    <row r="458" spans="5:7" x14ac:dyDescent="0.25">
      <c r="F458" s="1"/>
      <c r="G458" s="61"/>
    </row>
    <row r="459" spans="5:7" x14ac:dyDescent="0.25">
      <c r="F459" s="1"/>
      <c r="G459" s="61"/>
    </row>
    <row r="460" spans="5:7" x14ac:dyDescent="0.25">
      <c r="F460" s="1"/>
      <c r="G460" s="61"/>
    </row>
    <row r="461" spans="5:7" x14ac:dyDescent="0.25">
      <c r="F461" s="1"/>
      <c r="G461" s="61"/>
    </row>
    <row r="462" spans="5:7" x14ac:dyDescent="0.25">
      <c r="F462" s="1"/>
      <c r="G462" s="61"/>
    </row>
    <row r="463" spans="5:7" x14ac:dyDescent="0.25">
      <c r="F463" s="1"/>
      <c r="G463" s="61"/>
    </row>
    <row r="464" spans="5:7" x14ac:dyDescent="0.25">
      <c r="F464" s="1"/>
      <c r="G464" s="61"/>
    </row>
    <row r="465" spans="6:7" x14ac:dyDescent="0.25">
      <c r="F465" s="1"/>
      <c r="G465" s="61"/>
    </row>
    <row r="466" spans="6:7" x14ac:dyDescent="0.25">
      <c r="F466" s="1"/>
      <c r="G466" s="61"/>
    </row>
    <row r="467" spans="6:7" x14ac:dyDescent="0.25">
      <c r="F467" s="1"/>
      <c r="G467" s="61"/>
    </row>
    <row r="468" spans="6:7" x14ac:dyDescent="0.25">
      <c r="F468" s="1"/>
      <c r="G468" s="61"/>
    </row>
    <row r="469" spans="6:7" x14ac:dyDescent="0.25">
      <c r="F469" s="1"/>
      <c r="G469" s="61"/>
    </row>
    <row r="501" spans="6:7" x14ac:dyDescent="0.25">
      <c r="F501" s="4"/>
    </row>
    <row r="502" spans="6:7" x14ac:dyDescent="0.25">
      <c r="F502" s="4"/>
    </row>
    <row r="503" spans="6:7" x14ac:dyDescent="0.25">
      <c r="F503" s="4"/>
    </row>
    <row r="504" spans="6:7" x14ac:dyDescent="0.25">
      <c r="F504" s="4"/>
    </row>
    <row r="505" spans="6:7" x14ac:dyDescent="0.25">
      <c r="F505" s="4"/>
    </row>
    <row r="506" spans="6:7" x14ac:dyDescent="0.25">
      <c r="F506" s="4"/>
    </row>
    <row r="507" spans="6:7" x14ac:dyDescent="0.25">
      <c r="F507" s="4"/>
    </row>
    <row r="508" spans="6:7" x14ac:dyDescent="0.25">
      <c r="F508" s="4"/>
      <c r="G508" s="61"/>
    </row>
    <row r="509" spans="6:7" x14ac:dyDescent="0.25">
      <c r="F509" s="4"/>
      <c r="G509" s="61"/>
    </row>
    <row r="510" spans="6:7" x14ac:dyDescent="0.25">
      <c r="F510" s="1"/>
      <c r="G510" s="61"/>
    </row>
    <row r="511" spans="6:7" x14ac:dyDescent="0.25">
      <c r="F511" s="1"/>
      <c r="G511" s="61"/>
    </row>
    <row r="512" spans="6:7" x14ac:dyDescent="0.25">
      <c r="F512" s="1"/>
      <c r="G512" s="61"/>
    </row>
    <row r="513" spans="6:7" x14ac:dyDescent="0.25">
      <c r="F513" s="2"/>
      <c r="G513" s="74"/>
    </row>
    <row r="514" spans="6:7" x14ac:dyDescent="0.25">
      <c r="F514" s="2"/>
      <c r="G514" s="74"/>
    </row>
    <row r="515" spans="6:7" x14ac:dyDescent="0.25">
      <c r="F515" s="1"/>
      <c r="G515" s="61"/>
    </row>
    <row r="516" spans="6:7" x14ac:dyDescent="0.25">
      <c r="F516" s="1"/>
      <c r="G516" s="61"/>
    </row>
    <row r="517" spans="6:7" x14ac:dyDescent="0.25">
      <c r="F517" s="1"/>
      <c r="G517" s="61"/>
    </row>
    <row r="518" spans="6:7" x14ac:dyDescent="0.25">
      <c r="F518" s="1"/>
      <c r="G518" s="61"/>
    </row>
    <row r="519" spans="6:7" x14ac:dyDescent="0.25">
      <c r="F519" s="1"/>
      <c r="G519" s="61"/>
    </row>
    <row r="520" spans="6:7" x14ac:dyDescent="0.25">
      <c r="F520" s="1"/>
      <c r="G520" s="61"/>
    </row>
    <row r="521" spans="6:7" x14ac:dyDescent="0.25">
      <c r="F521" s="1"/>
      <c r="G521" s="61"/>
    </row>
    <row r="522" spans="6:7" x14ac:dyDescent="0.25">
      <c r="F522" s="1"/>
      <c r="G522" s="61"/>
    </row>
    <row r="523" spans="6:7" x14ac:dyDescent="0.25">
      <c r="F523" s="1"/>
      <c r="G523" s="61"/>
    </row>
    <row r="524" spans="6:7" x14ac:dyDescent="0.25">
      <c r="F524" s="1"/>
      <c r="G524" s="61"/>
    </row>
    <row r="525" spans="6:7" x14ac:dyDescent="0.25">
      <c r="F525" s="1"/>
      <c r="G525" s="61"/>
    </row>
    <row r="526" spans="6:7" x14ac:dyDescent="0.25">
      <c r="F526" s="2"/>
      <c r="G526" s="74"/>
    </row>
    <row r="527" spans="6:7" x14ac:dyDescent="0.25">
      <c r="F527" s="2"/>
      <c r="G527" s="74"/>
    </row>
    <row r="528" spans="6:7" x14ac:dyDescent="0.25">
      <c r="F528" s="1"/>
      <c r="G528" s="61"/>
    </row>
    <row r="529" spans="6:7" x14ac:dyDescent="0.25">
      <c r="F529" s="1"/>
      <c r="G529" s="61"/>
    </row>
    <row r="530" spans="6:7" x14ac:dyDescent="0.25">
      <c r="F530" s="1"/>
      <c r="G530" s="61"/>
    </row>
    <row r="531" spans="6:7" x14ac:dyDescent="0.25">
      <c r="F531" s="1"/>
      <c r="G531" s="61"/>
    </row>
    <row r="532" spans="6:7" x14ac:dyDescent="0.25">
      <c r="F532" s="1"/>
      <c r="G532" s="61"/>
    </row>
    <row r="533" spans="6:7" x14ac:dyDescent="0.25">
      <c r="F533" s="1"/>
      <c r="G533" s="61"/>
    </row>
    <row r="534" spans="6:7" x14ac:dyDescent="0.25">
      <c r="F534" s="4"/>
      <c r="G534" s="61"/>
    </row>
    <row r="535" spans="6:7" x14ac:dyDescent="0.25">
      <c r="F535" s="4"/>
      <c r="G535" s="61"/>
    </row>
    <row r="536" spans="6:7" x14ac:dyDescent="0.25">
      <c r="F536" s="4"/>
      <c r="G536" s="61"/>
    </row>
  </sheetData>
  <sheetProtection password="9A39" sheet="1" objects="1" scenarios="1"/>
  <mergeCells count="19">
    <mergeCell ref="M95:N95"/>
    <mergeCell ref="M83:N83"/>
    <mergeCell ref="Q15:S15"/>
    <mergeCell ref="Q27:S27"/>
    <mergeCell ref="Q3:S3"/>
    <mergeCell ref="T3:V3"/>
    <mergeCell ref="W3:Y3"/>
    <mergeCell ref="Z3:AB3"/>
    <mergeCell ref="Q9:S9"/>
    <mergeCell ref="T9:V9"/>
    <mergeCell ref="W9:Y9"/>
    <mergeCell ref="T27:V27"/>
    <mergeCell ref="W27:Y27"/>
    <mergeCell ref="Z27:AB27"/>
    <mergeCell ref="T15:V15"/>
    <mergeCell ref="Q21:S21"/>
    <mergeCell ref="T21:V21"/>
    <mergeCell ref="W21:Y21"/>
    <mergeCell ref="Z21:AB21"/>
  </mergeCells>
  <printOptions gridLines="1"/>
  <pageMargins left="0.7" right="0.7" top="0.75" bottom="0.75" header="0.3" footer="0.3"/>
  <pageSetup scale="20" fitToWidth="3" fitToHeight="0" orientation="portrait" r:id="rId1"/>
  <rowBreaks count="5" manualBreakCount="5">
    <brk id="155" max="16383" man="1"/>
    <brk id="199" max="16383" man="1"/>
    <brk id="350" max="16383" man="1"/>
    <brk id="507" max="16383" man="1"/>
    <brk id="6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5"/>
  <sheetViews>
    <sheetView topLeftCell="A3" workbookViewId="0"/>
  </sheetViews>
  <sheetFormatPr defaultRowHeight="15" x14ac:dyDescent="0.25"/>
  <cols>
    <col min="1" max="1" width="8.85546875" style="6"/>
    <col min="2" max="2" width="15.5703125" customWidth="1"/>
  </cols>
  <sheetData>
    <row r="1" spans="1:2" s="5" customFormat="1" x14ac:dyDescent="0.25">
      <c r="A1" s="6" t="s">
        <v>81</v>
      </c>
    </row>
    <row r="2" spans="1:2" x14ac:dyDescent="0.25">
      <c r="B2" s="5" t="s">
        <v>17</v>
      </c>
    </row>
    <row r="3" spans="1:2" s="5" customFormat="1" x14ac:dyDescent="0.25">
      <c r="A3" s="6"/>
      <c r="B3" s="5" t="s">
        <v>184</v>
      </c>
    </row>
    <row r="4" spans="1:2" x14ac:dyDescent="0.25">
      <c r="B4" t="s">
        <v>10</v>
      </c>
    </row>
    <row r="5" spans="1:2" x14ac:dyDescent="0.25">
      <c r="B5" t="s">
        <v>11</v>
      </c>
    </row>
    <row r="6" spans="1:2" x14ac:dyDescent="0.25">
      <c r="B6" t="s">
        <v>8</v>
      </c>
    </row>
    <row r="7" spans="1:2" s="5" customFormat="1" x14ac:dyDescent="0.25">
      <c r="A7" s="6"/>
      <c r="B7" s="5" t="s">
        <v>185</v>
      </c>
    </row>
    <row r="8" spans="1:2" x14ac:dyDescent="0.25">
      <c r="B8" t="s">
        <v>9</v>
      </c>
    </row>
    <row r="9" spans="1:2" s="5" customFormat="1" x14ac:dyDescent="0.25">
      <c r="A9" s="6"/>
      <c r="B9" s="5" t="s">
        <v>55</v>
      </c>
    </row>
    <row r="10" spans="1:2" s="5" customFormat="1" x14ac:dyDescent="0.25">
      <c r="A10" s="6"/>
      <c r="B10" s="5" t="s">
        <v>56</v>
      </c>
    </row>
    <row r="11" spans="1:2" s="5" customFormat="1" x14ac:dyDescent="0.25">
      <c r="A11" s="6"/>
      <c r="B11" s="5" t="s">
        <v>58</v>
      </c>
    </row>
    <row r="13" spans="1:2" s="5" customFormat="1" x14ac:dyDescent="0.25">
      <c r="A13" s="6" t="s">
        <v>82</v>
      </c>
    </row>
    <row r="14" spans="1:2" x14ac:dyDescent="0.25">
      <c r="B14" s="5" t="s">
        <v>109</v>
      </c>
    </row>
    <row r="15" spans="1:2" s="5" customFormat="1" x14ac:dyDescent="0.25">
      <c r="A15" s="6"/>
      <c r="B15" s="5" t="s">
        <v>18</v>
      </c>
    </row>
    <row r="16" spans="1:2" s="5" customFormat="1" x14ac:dyDescent="0.25">
      <c r="A16" s="6"/>
      <c r="B16" s="5" t="s">
        <v>19</v>
      </c>
    </row>
    <row r="17" spans="1:2" s="5" customFormat="1" x14ac:dyDescent="0.25">
      <c r="A17" s="6"/>
      <c r="B17" s="5" t="s">
        <v>108</v>
      </c>
    </row>
    <row r="18" spans="1:2" s="5" customFormat="1" x14ac:dyDescent="0.25">
      <c r="A18" s="6"/>
      <c r="B18" s="5" t="s">
        <v>107</v>
      </c>
    </row>
    <row r="19" spans="1:2" s="5" customFormat="1" x14ac:dyDescent="0.25">
      <c r="A19" s="6"/>
      <c r="B19" s="5" t="s">
        <v>106</v>
      </c>
    </row>
    <row r="20" spans="1:2" ht="15" customHeight="1" x14ac:dyDescent="0.25"/>
    <row r="21" spans="1:2" s="5" customFormat="1" x14ac:dyDescent="0.25">
      <c r="A21" s="6"/>
    </row>
    <row r="22" spans="1:2" x14ac:dyDescent="0.25">
      <c r="A22" s="6" t="s">
        <v>83</v>
      </c>
    </row>
    <row r="23" spans="1:2" s="5" customFormat="1" x14ac:dyDescent="0.25">
      <c r="A23" s="6"/>
      <c r="B23" s="107" t="s">
        <v>186</v>
      </c>
    </row>
    <row r="24" spans="1:2" s="5" customFormat="1" x14ac:dyDescent="0.25">
      <c r="A24" s="6"/>
      <c r="B24" s="107" t="s">
        <v>187</v>
      </c>
    </row>
    <row r="25" spans="1:2" s="5" customFormat="1" x14ac:dyDescent="0.25">
      <c r="A25" s="6"/>
      <c r="B25" s="107" t="s">
        <v>188</v>
      </c>
    </row>
    <row r="26" spans="1:2" s="5" customFormat="1" x14ac:dyDescent="0.25">
      <c r="A26" s="6"/>
      <c r="B26" s="107" t="s">
        <v>189</v>
      </c>
    </row>
    <row r="27" spans="1:2" s="5" customFormat="1" x14ac:dyDescent="0.25">
      <c r="A27" s="6"/>
      <c r="B27" s="107" t="s">
        <v>190</v>
      </c>
    </row>
    <row r="28" spans="1:2" x14ac:dyDescent="0.25">
      <c r="B28" s="107" t="s">
        <v>191</v>
      </c>
    </row>
    <row r="29" spans="1:2" x14ac:dyDescent="0.25">
      <c r="B29" t="s">
        <v>23</v>
      </c>
    </row>
    <row r="30" spans="1:2" x14ac:dyDescent="0.25">
      <c r="B30" t="s">
        <v>24</v>
      </c>
    </row>
    <row r="31" spans="1:2" x14ac:dyDescent="0.25">
      <c r="B31" t="s">
        <v>25</v>
      </c>
    </row>
    <row r="32" spans="1:2" x14ac:dyDescent="0.25">
      <c r="B32" t="s">
        <v>26</v>
      </c>
    </row>
    <row r="33" spans="1:2" x14ac:dyDescent="0.25">
      <c r="B33" t="s">
        <v>31</v>
      </c>
    </row>
    <row r="34" spans="1:2" x14ac:dyDescent="0.25">
      <c r="B34" t="s">
        <v>27</v>
      </c>
    </row>
    <row r="35" spans="1:2" x14ac:dyDescent="0.25">
      <c r="B35" t="s">
        <v>28</v>
      </c>
    </row>
    <row r="36" spans="1:2" x14ac:dyDescent="0.25">
      <c r="B36" t="s">
        <v>29</v>
      </c>
    </row>
    <row r="37" spans="1:2" x14ac:dyDescent="0.25">
      <c r="B37" t="s">
        <v>30</v>
      </c>
    </row>
    <row r="38" spans="1:2" s="5" customFormat="1" x14ac:dyDescent="0.25">
      <c r="A38" s="6"/>
      <c r="B38" s="5" t="s">
        <v>60</v>
      </c>
    </row>
    <row r="39" spans="1:2" s="5" customFormat="1" x14ac:dyDescent="0.25">
      <c r="A39" s="6"/>
      <c r="B39" s="5" t="s">
        <v>59</v>
      </c>
    </row>
    <row r="40" spans="1:2" s="5" customFormat="1" x14ac:dyDescent="0.25">
      <c r="A40" s="6"/>
      <c r="B40" s="5" t="s">
        <v>61</v>
      </c>
    </row>
    <row r="41" spans="1:2" x14ac:dyDescent="0.25">
      <c r="B41" t="s">
        <v>32</v>
      </c>
    </row>
    <row r="42" spans="1:2" x14ac:dyDescent="0.25">
      <c r="B42" t="s">
        <v>33</v>
      </c>
    </row>
    <row r="43" spans="1:2" x14ac:dyDescent="0.25">
      <c r="B43" t="s">
        <v>34</v>
      </c>
    </row>
    <row r="44" spans="1:2" s="5" customFormat="1" x14ac:dyDescent="0.25">
      <c r="A44" s="6"/>
      <c r="B44" s="5" t="s">
        <v>62</v>
      </c>
    </row>
    <row r="45" spans="1:2" x14ac:dyDescent="0.25">
      <c r="B45" t="s">
        <v>37</v>
      </c>
    </row>
    <row r="46" spans="1:2" x14ac:dyDescent="0.25">
      <c r="B46" t="s">
        <v>35</v>
      </c>
    </row>
    <row r="47" spans="1:2" s="5" customFormat="1" x14ac:dyDescent="0.25">
      <c r="A47" s="6"/>
      <c r="B47" s="5" t="s">
        <v>63</v>
      </c>
    </row>
    <row r="48" spans="1:2" s="5" customFormat="1" x14ac:dyDescent="0.25">
      <c r="A48" s="6"/>
      <c r="B48" s="5" t="s">
        <v>64</v>
      </c>
    </row>
    <row r="49" spans="1:2" s="5" customFormat="1" x14ac:dyDescent="0.25">
      <c r="A49" s="6"/>
      <c r="B49" s="5" t="s">
        <v>65</v>
      </c>
    </row>
    <row r="50" spans="1:2" s="5" customFormat="1" x14ac:dyDescent="0.25">
      <c r="A50" s="6"/>
      <c r="B50" s="5" t="s">
        <v>41</v>
      </c>
    </row>
    <row r="51" spans="1:2" x14ac:dyDescent="0.25">
      <c r="B51" t="s">
        <v>66</v>
      </c>
    </row>
    <row r="52" spans="1:2" x14ac:dyDescent="0.25">
      <c r="B52" t="s">
        <v>36</v>
      </c>
    </row>
    <row r="53" spans="1:2" s="5" customFormat="1" x14ac:dyDescent="0.25">
      <c r="A53" s="6"/>
      <c r="B53" s="5" t="s">
        <v>67</v>
      </c>
    </row>
    <row r="54" spans="1:2" x14ac:dyDescent="0.25">
      <c r="B54" t="s">
        <v>38</v>
      </c>
    </row>
    <row r="55" spans="1:2" x14ac:dyDescent="0.25">
      <c r="B55" t="s">
        <v>39</v>
      </c>
    </row>
    <row r="56" spans="1:2" x14ac:dyDescent="0.25">
      <c r="B56" t="s">
        <v>40</v>
      </c>
    </row>
    <row r="57" spans="1:2" x14ac:dyDescent="0.25">
      <c r="B57" t="s">
        <v>42</v>
      </c>
    </row>
    <row r="58" spans="1:2" s="5" customFormat="1" x14ac:dyDescent="0.25">
      <c r="A58" s="6"/>
    </row>
    <row r="59" spans="1:2" x14ac:dyDescent="0.25">
      <c r="A59" s="6" t="s">
        <v>84</v>
      </c>
    </row>
    <row r="60" spans="1:2" x14ac:dyDescent="0.25">
      <c r="B60" t="s">
        <v>52</v>
      </c>
    </row>
    <row r="61" spans="1:2" x14ac:dyDescent="0.25">
      <c r="B61" t="s">
        <v>53</v>
      </c>
    </row>
    <row r="63" spans="1:2" x14ac:dyDescent="0.25">
      <c r="A63" s="6" t="s">
        <v>93</v>
      </c>
    </row>
    <row r="64" spans="1:2" x14ac:dyDescent="0.25">
      <c r="B64" s="67" t="s">
        <v>94</v>
      </c>
    </row>
    <row r="65" spans="1:2" x14ac:dyDescent="0.25">
      <c r="B65" s="67" t="s">
        <v>95</v>
      </c>
    </row>
    <row r="66" spans="1:2" x14ac:dyDescent="0.25">
      <c r="B66" t="s">
        <v>96</v>
      </c>
    </row>
    <row r="68" spans="1:2" x14ac:dyDescent="0.25">
      <c r="A68" s="6" t="s">
        <v>193</v>
      </c>
      <c r="B68" s="5"/>
    </row>
    <row r="69" spans="1:2" x14ac:dyDescent="0.25">
      <c r="B69" s="5" t="s">
        <v>194</v>
      </c>
    </row>
    <row r="70" spans="1:2" x14ac:dyDescent="0.25">
      <c r="B70" s="5" t="s">
        <v>195</v>
      </c>
    </row>
    <row r="71" spans="1:2" x14ac:dyDescent="0.25">
      <c r="B71" s="5" t="s">
        <v>196</v>
      </c>
    </row>
    <row r="72" spans="1:2" x14ac:dyDescent="0.25">
      <c r="B72" s="5" t="s">
        <v>197</v>
      </c>
    </row>
    <row r="73" spans="1:2" x14ac:dyDescent="0.25">
      <c r="B73" s="31">
        <v>7</v>
      </c>
    </row>
    <row r="75" spans="1:2" x14ac:dyDescent="0.25">
      <c r="A75" s="6" t="s">
        <v>198</v>
      </c>
      <c r="B75" s="5"/>
    </row>
    <row r="76" spans="1:2" x14ac:dyDescent="0.25">
      <c r="B76" s="5" t="s">
        <v>199</v>
      </c>
    </row>
    <row r="77" spans="1:2" x14ac:dyDescent="0.25">
      <c r="B77" s="5" t="s">
        <v>200</v>
      </c>
    </row>
    <row r="78" spans="1:2" x14ac:dyDescent="0.25">
      <c r="B78" s="5" t="s">
        <v>201</v>
      </c>
    </row>
    <row r="80" spans="1:2" x14ac:dyDescent="0.25">
      <c r="A80" s="6" t="s">
        <v>205</v>
      </c>
      <c r="B80" s="5"/>
    </row>
    <row r="81" spans="1:2" x14ac:dyDescent="0.25">
      <c r="B81" s="5" t="s">
        <v>206</v>
      </c>
    </row>
    <row r="82" spans="1:2" x14ac:dyDescent="0.25">
      <c r="B82" s="5" t="s">
        <v>207</v>
      </c>
    </row>
    <row r="83" spans="1:2" x14ac:dyDescent="0.25">
      <c r="B83" s="5" t="s">
        <v>208</v>
      </c>
    </row>
    <row r="84" spans="1:2" x14ac:dyDescent="0.25">
      <c r="B84" s="5" t="s">
        <v>209</v>
      </c>
    </row>
    <row r="85" spans="1:2" x14ac:dyDescent="0.25">
      <c r="B85" s="5" t="s">
        <v>210</v>
      </c>
    </row>
    <row r="86" spans="1:2" x14ac:dyDescent="0.25">
      <c r="B86" s="5" t="s">
        <v>211</v>
      </c>
    </row>
    <row r="87" spans="1:2" x14ac:dyDescent="0.25">
      <c r="B87" s="5" t="s">
        <v>212</v>
      </c>
    </row>
    <row r="88" spans="1:2" x14ac:dyDescent="0.25">
      <c r="B88" s="5" t="s">
        <v>213</v>
      </c>
    </row>
    <row r="89" spans="1:2" x14ac:dyDescent="0.25">
      <c r="B89" s="5" t="s">
        <v>214</v>
      </c>
    </row>
    <row r="90" spans="1:2" x14ac:dyDescent="0.25">
      <c r="B90" s="5"/>
    </row>
    <row r="91" spans="1:2" x14ac:dyDescent="0.25">
      <c r="A91" s="5" t="s">
        <v>215</v>
      </c>
      <c r="B91" s="5"/>
    </row>
    <row r="92" spans="1:2" x14ac:dyDescent="0.25">
      <c r="B92" s="5" t="s">
        <v>216</v>
      </c>
    </row>
    <row r="93" spans="1:2" x14ac:dyDescent="0.25">
      <c r="B93" s="5" t="s">
        <v>217</v>
      </c>
    </row>
    <row r="94" spans="1:2" x14ac:dyDescent="0.25">
      <c r="B94" s="5" t="s">
        <v>218</v>
      </c>
    </row>
    <row r="95" spans="1:2" x14ac:dyDescent="0.25">
      <c r="B95" s="5" t="s">
        <v>209</v>
      </c>
    </row>
    <row r="96" spans="1:2" x14ac:dyDescent="0.25">
      <c r="A96" s="5"/>
      <c r="B96" s="5" t="s">
        <v>219</v>
      </c>
    </row>
    <row r="97" spans="1:2" x14ac:dyDescent="0.25">
      <c r="A97" s="5"/>
      <c r="B97" s="5" t="s">
        <v>220</v>
      </c>
    </row>
    <row r="98" spans="1:2" x14ac:dyDescent="0.25">
      <c r="A98" s="5"/>
      <c r="B98" s="5" t="s">
        <v>221</v>
      </c>
    </row>
    <row r="99" spans="1:2" x14ac:dyDescent="0.25">
      <c r="A99" s="5"/>
      <c r="B99" s="5" t="s">
        <v>212</v>
      </c>
    </row>
    <row r="100" spans="1:2" x14ac:dyDescent="0.25">
      <c r="B100" s="5" t="s">
        <v>222</v>
      </c>
    </row>
    <row r="102" spans="1:2" x14ac:dyDescent="0.25">
      <c r="A102" s="6" t="s">
        <v>266</v>
      </c>
    </row>
    <row r="103" spans="1:2" x14ac:dyDescent="0.25">
      <c r="B103">
        <v>1</v>
      </c>
    </row>
    <row r="104" spans="1:2" x14ac:dyDescent="0.25">
      <c r="B104">
        <v>2</v>
      </c>
    </row>
    <row r="105" spans="1:2" x14ac:dyDescent="0.25">
      <c r="B105">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Project Assessment</vt:lpstr>
      <vt:lpstr>Debit Calculator</vt:lpstr>
      <vt:lpstr>Measurement Selection Guide</vt:lpstr>
      <vt:lpstr>Existing Conditions</vt:lpstr>
      <vt:lpstr>Proposed Conditions</vt:lpstr>
      <vt:lpstr>Reference Standards</vt:lpstr>
      <vt:lpstr>Pull Down Notes</vt:lpstr>
      <vt:lpstr>BedMaterial</vt:lpstr>
      <vt:lpstr>BEHI.NBS</vt:lpstr>
      <vt:lpstr>'Debit Calculator'!Print_Area</vt:lpstr>
      <vt:lpstr>'Measurement Selection Guide'!Print_Area</vt:lpstr>
      <vt:lpstr>'Project Assessment'!Print_Area</vt:lpstr>
      <vt:lpstr>StreamType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LeeAnne Lutz</cp:lastModifiedBy>
  <cp:lastPrinted>2019-08-27T21:37:57Z</cp:lastPrinted>
  <dcterms:created xsi:type="dcterms:W3CDTF">2014-08-22T20:36:47Z</dcterms:created>
  <dcterms:modified xsi:type="dcterms:W3CDTF">2019-08-27T21:39:09Z</dcterms:modified>
</cp:coreProperties>
</file>