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Egnyte\Shared\EPR Folder\MN\Manuals\User Manual\Appendix B\Working\"/>
    </mc:Choice>
  </mc:AlternateContent>
  <xr:revisionPtr revIDLastSave="0" documentId="13_ncr:1_{186B0541-DBE5-4792-8BD7-C8E79784555E}" xr6:coauthVersionLast="43" xr6:coauthVersionMax="43" xr10:uidLastSave="{00000000-0000-0000-0000-000000000000}"/>
  <bookViews>
    <workbookView xWindow="-120" yWindow="-120" windowWidth="24240" windowHeight="15000" tabRatio="898" xr2:uid="{00000000-000D-0000-FFFF-FFFF00000000}"/>
  </bookViews>
  <sheets>
    <sheet name="Parameter Selection Checklist" sheetId="5" r:id="rId1"/>
    <sheet name="Project Reach Form" sheetId="1" r:id="rId2"/>
    <sheet name="Reach Runoff Form" sheetId="21" r:id="rId3"/>
    <sheet name="Longitudinal Profile Form" sheetId="7" r:id="rId4"/>
    <sheet name="Standard Cross Section Form" sheetId="6" r:id="rId5"/>
    <sheet name="Rapid Survey Form" sheetId="2" r:id="rId6"/>
    <sheet name="Lateral Migration Form" sheetId="4" r:id="rId7"/>
    <sheet name="Riparian Width Form" sheetId="18" r:id="rId8"/>
    <sheet name="Riparian Area Form" sheetId="19" r:id="rId9"/>
    <sheet name="Riparian Veg Form" sheetId="20" r:id="rId10"/>
    <sheet name="Pebble Count Form" sheetId="8" r:id="rId11"/>
    <sheet name="Sensor Log" sheetId="15" r:id="rId12"/>
  </sheets>
  <externalReferences>
    <externalReference r:id="rId13"/>
  </externalReferences>
  <definedNames>
    <definedName name="BedMaterial">'[1]Pull Down Notes'!$B$13:$B$15</definedName>
    <definedName name="Flow.Type">'[1]Pull Down Notes'!$B$17:$B$20</definedName>
    <definedName name="Level">'[1]Pull Down Notes'!$B$55:$B$58</definedName>
    <definedName name="_xlnm.Print_Area" localSheetId="0">'Parameter Selection Checklist'!$A$1:$E$37</definedName>
    <definedName name="_xlnm.Print_Area" localSheetId="1">'Project Reach Form'!$A$1:$J$109</definedName>
    <definedName name="_xlnm.Print_Area" localSheetId="5">'Rapid Survey Form'!$A$1:$J$67</definedName>
    <definedName name="_xlnm.Print_Area" localSheetId="2">'Reach Runoff Form'!$A$1:$E$17</definedName>
    <definedName name="_xlnm.Print_Area" localSheetId="8">'Riparian Area Form'!$A$1:$J$33</definedName>
    <definedName name="_xlnm.Print_Area" localSheetId="9">'Riparian Veg Form'!$A$1:$K$52</definedName>
    <definedName name="_xlnm.Print_Area" localSheetId="7">'Riparian Width Form'!$A$1:$L$54</definedName>
    <definedName name="Region">'[1]Pull Down Notes'!$B$60:$B$71</definedName>
    <definedName name="RiverBasins">'[1]Pull Down Notes'!$B$83:$B$89</definedName>
    <definedName name="WaterTypes">'[1]Pull Down Notes'!$B$91:$B$94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20" l="1"/>
  <c r="C44" i="20"/>
  <c r="C43" i="20"/>
  <c r="C42" i="20"/>
  <c r="C41" i="20"/>
  <c r="C40" i="20"/>
  <c r="C39" i="20"/>
  <c r="C38" i="20"/>
  <c r="C37" i="20"/>
  <c r="C36" i="20"/>
  <c r="C28" i="20"/>
  <c r="L56" i="4" l="1"/>
  <c r="L59" i="4"/>
  <c r="L45" i="4"/>
  <c r="A28" i="19"/>
  <c r="D12" i="21"/>
  <c r="E11" i="21"/>
  <c r="E8" i="21"/>
  <c r="E9" i="21"/>
  <c r="E10" i="21"/>
  <c r="E7" i="21"/>
  <c r="E12" i="21" l="1"/>
  <c r="E13" i="21" s="1"/>
  <c r="L55" i="4" l="1"/>
  <c r="L52" i="4"/>
  <c r="L46" i="4"/>
  <c r="L40" i="4"/>
  <c r="L39" i="4"/>
  <c r="L57" i="4"/>
  <c r="L58" i="4"/>
  <c r="L60" i="4"/>
  <c r="L61" i="4"/>
  <c r="L62" i="4"/>
  <c r="C46" i="20" l="1"/>
  <c r="C35" i="20"/>
  <c r="C34" i="20"/>
  <c r="C33" i="20"/>
  <c r="C32" i="20"/>
  <c r="C31" i="20"/>
  <c r="C30" i="20"/>
  <c r="C29" i="20"/>
  <c r="G12" i="20"/>
  <c r="F22" i="19"/>
  <c r="F24" i="19" s="1"/>
  <c r="F25" i="19" s="1"/>
  <c r="F11" i="19"/>
  <c r="F9" i="19"/>
  <c r="F49" i="18"/>
  <c r="F40" i="18"/>
  <c r="F31" i="18"/>
  <c r="F22" i="18"/>
  <c r="F13" i="18"/>
  <c r="C47" i="20" l="1"/>
  <c r="H28" i="20" s="1"/>
  <c r="F14" i="19"/>
  <c r="A17" i="19" s="1"/>
  <c r="E17" i="19" l="1"/>
  <c r="O44" i="1"/>
  <c r="P44" i="1"/>
  <c r="E18" i="1"/>
  <c r="L28" i="4" l="1"/>
  <c r="L29" i="4"/>
  <c r="L30" i="4"/>
  <c r="L31" i="4"/>
  <c r="L32" i="4"/>
  <c r="L33" i="4"/>
  <c r="L34" i="4"/>
  <c r="L35" i="4"/>
  <c r="L36" i="4"/>
  <c r="L37" i="4"/>
  <c r="L38" i="4"/>
  <c r="L41" i="4"/>
  <c r="L42" i="4"/>
  <c r="L43" i="4"/>
  <c r="L44" i="4"/>
  <c r="L47" i="4"/>
  <c r="L48" i="4"/>
  <c r="L49" i="4"/>
  <c r="L50" i="4"/>
  <c r="L51" i="4"/>
  <c r="L53" i="4"/>
  <c r="L54" i="4"/>
  <c r="L63" i="4" l="1"/>
  <c r="L64" i="4"/>
  <c r="C21" i="1"/>
  <c r="C22" i="1" s="1"/>
  <c r="M34" i="4" l="1"/>
  <c r="M55" i="4"/>
  <c r="M58" i="4"/>
  <c r="M59" i="4"/>
  <c r="M61" i="4"/>
  <c r="M56" i="4"/>
  <c r="M57" i="4"/>
  <c r="M60" i="4"/>
  <c r="M62" i="4"/>
  <c r="L65" i="4"/>
  <c r="M46" i="4"/>
  <c r="M39" i="4"/>
  <c r="M54" i="4"/>
  <c r="M53" i="4"/>
  <c r="M47" i="4"/>
  <c r="M44" i="4"/>
  <c r="M42" i="4"/>
  <c r="M27" i="4"/>
  <c r="M48" i="4"/>
  <c r="M31" i="4"/>
  <c r="M30" i="4"/>
  <c r="M45" i="4"/>
  <c r="M37" i="4"/>
  <c r="M50" i="4"/>
  <c r="M40" i="4"/>
  <c r="M52" i="4"/>
  <c r="M36" i="4"/>
  <c r="M49" i="4"/>
  <c r="M38" i="4"/>
  <c r="M35" i="4"/>
  <c r="M28" i="4"/>
  <c r="M33" i="4"/>
  <c r="M32" i="4"/>
  <c r="M51" i="4"/>
  <c r="M41" i="4"/>
  <c r="M29" i="4"/>
  <c r="M43" i="4"/>
  <c r="E34" i="2"/>
  <c r="F34" i="2"/>
  <c r="H34" i="2"/>
  <c r="J34" i="2"/>
  <c r="C34" i="2"/>
  <c r="M63" i="4" l="1"/>
  <c r="F35" i="2"/>
  <c r="D34" i="2"/>
  <c r="D35" i="2" s="1"/>
  <c r="G34" i="2"/>
  <c r="H35" i="2" s="1"/>
  <c r="I34" i="2"/>
  <c r="J35" i="2" s="1"/>
  <c r="C15" i="2"/>
  <c r="D15" i="2"/>
  <c r="E15" i="2"/>
  <c r="F15" i="2"/>
  <c r="G15" i="2"/>
  <c r="H15" i="2"/>
  <c r="I15" i="2"/>
  <c r="J15" i="2"/>
  <c r="C18" i="2"/>
  <c r="D18" i="2"/>
  <c r="G35" i="2" l="1"/>
  <c r="I35" i="2"/>
  <c r="D36" i="2"/>
  <c r="E35" i="2"/>
  <c r="E36" i="2" s="1"/>
  <c r="E22" i="2"/>
  <c r="E56" i="1" l="1"/>
  <c r="E54" i="1"/>
  <c r="E44" i="2" l="1"/>
  <c r="E45" i="2"/>
  <c r="C27" i="1"/>
  <c r="G44" i="2" l="1"/>
  <c r="J30" i="1"/>
  <c r="J38" i="2" l="1"/>
  <c r="I38" i="2"/>
  <c r="H38" i="2"/>
  <c r="G38" i="2"/>
  <c r="F38" i="2"/>
  <c r="E38" i="2"/>
  <c r="D38" i="2"/>
  <c r="C38" i="2"/>
  <c r="J36" i="2"/>
  <c r="I36" i="2"/>
  <c r="H36" i="2"/>
  <c r="G36" i="2"/>
  <c r="F36" i="2"/>
  <c r="J20" i="2"/>
  <c r="I20" i="2"/>
  <c r="H20" i="2"/>
  <c r="G20" i="2"/>
  <c r="F20" i="2"/>
  <c r="E20" i="2"/>
  <c r="D20" i="2"/>
  <c r="C20" i="2"/>
  <c r="J18" i="2"/>
  <c r="I18" i="2"/>
  <c r="H18" i="2"/>
  <c r="G18" i="2"/>
  <c r="F18" i="2"/>
  <c r="E18" i="2"/>
  <c r="J16" i="2"/>
  <c r="I16" i="2"/>
  <c r="H16" i="2"/>
  <c r="G16" i="2"/>
  <c r="F16" i="2"/>
  <c r="E16" i="2"/>
  <c r="D16" i="2"/>
  <c r="C16" i="2"/>
  <c r="J4" i="2"/>
  <c r="E26" i="2" l="1"/>
  <c r="D17" i="2"/>
  <c r="E27" i="2"/>
  <c r="E17" i="2"/>
  <c r="F17" i="2"/>
  <c r="F19" i="2"/>
  <c r="G17" i="2"/>
  <c r="G19" i="2"/>
  <c r="H17" i="2"/>
  <c r="H19" i="2"/>
  <c r="J17" i="2"/>
  <c r="J19" i="2"/>
  <c r="C17" i="2"/>
  <c r="C19" i="2"/>
  <c r="D19" i="2"/>
  <c r="E19" i="2"/>
  <c r="I17" i="2"/>
  <c r="I19" i="2"/>
  <c r="I40" i="2"/>
  <c r="C40" i="2"/>
  <c r="L45" i="1"/>
  <c r="P45" i="1"/>
  <c r="P46" i="1"/>
  <c r="P47" i="1"/>
  <c r="P48" i="1"/>
  <c r="P49" i="1"/>
  <c r="P50" i="1"/>
  <c r="Q44" i="1"/>
  <c r="O46" i="1"/>
  <c r="O47" i="1"/>
  <c r="O48" i="1"/>
  <c r="O49" i="1"/>
  <c r="O50" i="1"/>
  <c r="O45" i="1"/>
  <c r="E25" i="2" l="1"/>
  <c r="E23" i="2"/>
  <c r="Q45" i="1"/>
  <c r="Q49" i="1"/>
  <c r="Q48" i="1"/>
  <c r="Q47" i="1"/>
  <c r="Q50" i="1"/>
  <c r="Q46" i="1"/>
  <c r="M46" i="1"/>
  <c r="M47" i="1"/>
  <c r="M48" i="1"/>
  <c r="M49" i="1"/>
  <c r="M50" i="1"/>
  <c r="M45" i="1"/>
  <c r="N45" i="1" s="1"/>
  <c r="L46" i="1"/>
  <c r="L47" i="1"/>
  <c r="L48" i="1"/>
  <c r="L49" i="1"/>
  <c r="L50" i="1"/>
  <c r="N47" i="1" l="1"/>
  <c r="N46" i="1"/>
  <c r="N48" i="1"/>
  <c r="N50" i="1"/>
  <c r="N49" i="1"/>
  <c r="E44" i="1" l="1"/>
  <c r="E43" i="1" s="1"/>
  <c r="E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Barrett</author>
  </authors>
  <commentList>
    <comment ref="F7" authorId="0" shapeId="0" xr:uid="{EE685BFE-0E8E-456C-8B9B-BC84665A00CA}">
      <text>
        <r>
          <rPr>
            <b/>
            <sz val="9"/>
            <color indexed="81"/>
            <rFont val="Tahoma"/>
            <family val="2"/>
          </rPr>
          <t>Calculate value from Effective Vegetated Riparian Area Width Equation in User Manual (Section 2.7 E).</t>
        </r>
      </text>
    </comment>
    <comment ref="F8" authorId="0" shapeId="0" xr:uid="{C170162D-45E3-4A57-A973-E4FC009B6B18}">
      <text>
        <r>
          <rPr>
            <b/>
            <sz val="9"/>
            <color indexed="81"/>
            <rFont val="Tahoma"/>
            <family val="2"/>
          </rPr>
          <t>Enter Total Reach Length from field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" authorId="0" shapeId="0" xr:uid="{AA8823F7-75CB-469F-8BB4-D30BB4EA6742}">
      <text>
        <r>
          <rPr>
            <b/>
            <sz val="9"/>
            <color indexed="81"/>
            <rFont val="Tahoma"/>
            <family val="2"/>
          </rPr>
          <t>Using a smaller plot size would require 4 plots on the right side and 4 plots on the left side</t>
        </r>
      </text>
    </comment>
    <comment ref="E16" authorId="0" shapeId="0" xr:uid="{7855488C-EAE0-4C4C-B64A-9ABD8A5105AA}">
      <text>
        <r>
          <rPr>
            <b/>
            <sz val="9"/>
            <color indexed="81"/>
            <rFont val="Tahoma"/>
            <family val="2"/>
          </rPr>
          <t>Minimum number of plots required for each side of the stream is 2 plots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 shapeId="0" xr:uid="{421C9FEF-A9F0-4A89-9B7B-C4B80B785E02}">
      <text>
        <r>
          <rPr>
            <b/>
            <sz val="9"/>
            <color indexed="81"/>
            <rFont val="Tahoma"/>
            <family val="2"/>
          </rPr>
          <t>Average values from Riparian Width Form and enter value here.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" authorId="0" shapeId="0" xr:uid="{0B0F9019-40CD-4873-A2FE-5251543CFA23}">
      <text>
        <r>
          <rPr>
            <b/>
            <sz val="9"/>
            <color indexed="81"/>
            <rFont val="Tahoma"/>
            <family val="2"/>
          </rPr>
          <t>Value is copied from Total Reach Length above.</t>
        </r>
      </text>
    </comment>
  </commentList>
</comments>
</file>

<file path=xl/sharedStrings.xml><?xml version="1.0" encoding="utf-8"?>
<sst xmlns="http://schemas.openxmlformats.org/spreadsheetml/2006/main" count="713" uniqueCount="468">
  <si>
    <t>R1</t>
  </si>
  <si>
    <t>R2</t>
  </si>
  <si>
    <t>R3</t>
  </si>
  <si>
    <t>R4</t>
  </si>
  <si>
    <t>R5</t>
  </si>
  <si>
    <t>R6</t>
  </si>
  <si>
    <t>Weighted BHR</t>
  </si>
  <si>
    <t>P1</t>
  </si>
  <si>
    <t>P2</t>
  </si>
  <si>
    <t>P3</t>
  </si>
  <si>
    <t>P4</t>
  </si>
  <si>
    <t>P5</t>
  </si>
  <si>
    <t>P6</t>
  </si>
  <si>
    <t>Station</t>
  </si>
  <si>
    <t>R7</t>
  </si>
  <si>
    <t>R8</t>
  </si>
  <si>
    <t>P7</t>
  </si>
  <si>
    <t>P8</t>
  </si>
  <si>
    <t>Project Name:</t>
  </si>
  <si>
    <t>Reach ID:</t>
  </si>
  <si>
    <t>Field Value</t>
  </si>
  <si>
    <t>Desktop Value</t>
  </si>
  <si>
    <t>Calculation</t>
  </si>
  <si>
    <t>Shading Key</t>
  </si>
  <si>
    <t>Drainage Area (sq. mi.):</t>
  </si>
  <si>
    <t>I.</t>
  </si>
  <si>
    <t>A.</t>
  </si>
  <si>
    <t>B.</t>
  </si>
  <si>
    <t>C.</t>
  </si>
  <si>
    <t>D.</t>
  </si>
  <si>
    <t>E.</t>
  </si>
  <si>
    <t>Bankfull Width (ft)</t>
  </si>
  <si>
    <t>Bankfull Area (sq. ft.)
Width * Mean Depth</t>
  </si>
  <si>
    <t>F.</t>
  </si>
  <si>
    <t>G.</t>
  </si>
  <si>
    <t>Regional Curve Bankfull Width (ft)</t>
  </si>
  <si>
    <t>III.</t>
  </si>
  <si>
    <t>Bankfull Verification and Representative Riffle Cross Section</t>
  </si>
  <si>
    <t>Floodprone Area Width (ft)</t>
  </si>
  <si>
    <t>IV.</t>
  </si>
  <si>
    <t>Low Bank Height (ft)</t>
  </si>
  <si>
    <t>BHR * Riffle Length (ft)</t>
  </si>
  <si>
    <t>P-P Spacing (ft)</t>
  </si>
  <si>
    <t>V.</t>
  </si>
  <si>
    <t>VI.</t>
  </si>
  <si>
    <t>VII.</t>
  </si>
  <si>
    <t>Depth</t>
  </si>
  <si>
    <t>Number Concentrated Flow Points</t>
  </si>
  <si>
    <t xml:space="preserve">B. </t>
  </si>
  <si>
    <t>Concentrated Flow Points/ 1,000 L.F.</t>
  </si>
  <si>
    <t>Cross Section Measurements
Depth measured from bankfull</t>
  </si>
  <si>
    <t>Reach Walk</t>
  </si>
  <si>
    <t xml:space="preserve">II. </t>
  </si>
  <si>
    <t xml:space="preserve">A. </t>
  </si>
  <si>
    <r>
      <t xml:space="preserve">Difference between BKF stage and WS (ft) 
</t>
    </r>
    <r>
      <rPr>
        <i/>
        <sz val="11"/>
        <color theme="1"/>
        <rFont val="Calibri"/>
        <family val="2"/>
        <scheme val="minor"/>
      </rPr>
      <t xml:space="preserve">Average or consensus value from reach walk. </t>
    </r>
  </si>
  <si>
    <t>Difference between bankfull (BKF) stage and water surface (WS) (ft)</t>
  </si>
  <si>
    <t>Riffle Data (Floodplain Connectivity &amp; Bed Form Diversity)</t>
  </si>
  <si>
    <t>Percent Riffle (%)</t>
  </si>
  <si>
    <t>Entrenchment Ratio (ER)</t>
  </si>
  <si>
    <t>ER * Riffle Length (ft)</t>
  </si>
  <si>
    <t>Weighted ER</t>
  </si>
  <si>
    <t>Pool Data (Bed Form Diversity)</t>
  </si>
  <si>
    <t>Maximum WDR</t>
  </si>
  <si>
    <t>Average Pool Depth Ratio</t>
  </si>
  <si>
    <t>Curve Used</t>
  </si>
  <si>
    <t>20*Bankfull Width</t>
  </si>
  <si>
    <t xml:space="preserve">Regional Curve Bankfull Mean Depth (ft) </t>
  </si>
  <si>
    <t>Regional Curve Bankfull Area (sq. ft.)</t>
  </si>
  <si>
    <t>Median Pool Spacing Ratio</t>
  </si>
  <si>
    <t>Latitude:</t>
  </si>
  <si>
    <t>W</t>
  </si>
  <si>
    <t>Average D</t>
  </si>
  <si>
    <t>Area</t>
  </si>
  <si>
    <t>-</t>
  </si>
  <si>
    <t>Begin Station</t>
  </si>
  <si>
    <t>End Station</t>
  </si>
  <si>
    <r>
      <t xml:space="preserve">Total Riffle Length (ft)
</t>
    </r>
    <r>
      <rPr>
        <i/>
        <sz val="11"/>
        <color theme="1"/>
        <rFont val="Calibri"/>
        <family val="2"/>
        <scheme val="minor"/>
      </rPr>
      <t>Excludes Additional Pool Lengths</t>
    </r>
  </si>
  <si>
    <t>Site Information</t>
  </si>
  <si>
    <t>Date:</t>
  </si>
  <si>
    <t>Bank Height &amp; Riffle Data: Record for each riffle in the Sub-Reach</t>
  </si>
  <si>
    <t>Representative Sub-Reach Length
At least 20 x the Bankfull Width</t>
  </si>
  <si>
    <t>Pool Data: Record for each pool within the  Sub-Reach</t>
  </si>
  <si>
    <t>II.</t>
  </si>
  <si>
    <t>Is Cross Section located within Representative Sub-Reach?</t>
  </si>
  <si>
    <r>
      <t xml:space="preserve">□ </t>
    </r>
    <r>
      <rPr>
        <sz val="12"/>
        <color theme="1"/>
        <rFont val="Calibri"/>
        <family val="2"/>
      </rPr>
      <t>No</t>
    </r>
  </si>
  <si>
    <t>If no, explain why:</t>
  </si>
  <si>
    <t>Identification of Representative Sub-Reach</t>
  </si>
  <si>
    <t xml:space="preserve">Begin </t>
  </si>
  <si>
    <t>End</t>
  </si>
  <si>
    <t>Difference</t>
  </si>
  <si>
    <t>Slope (ft/ft)</t>
  </si>
  <si>
    <t>Station along tape (ft)</t>
  </si>
  <si>
    <t>Stadia Rod Reading (ft)</t>
  </si>
  <si>
    <t>Valley Type:</t>
  </si>
  <si>
    <t>Bankfull Mean Depth (ft) 
= Average of cross-section depths</t>
  </si>
  <si>
    <t>Notes</t>
  </si>
  <si>
    <t>Sinuosity</t>
  </si>
  <si>
    <t>Rod Team:</t>
  </si>
  <si>
    <t>Stream Name:</t>
  </si>
  <si>
    <t>Instrument Team:</t>
  </si>
  <si>
    <t>Reach I.D.</t>
  </si>
  <si>
    <t>Notes Team:</t>
  </si>
  <si>
    <t>Team Number:</t>
  </si>
  <si>
    <t>Key Codes:</t>
  </si>
  <si>
    <t>Head of Riffle</t>
  </si>
  <si>
    <t>R</t>
  </si>
  <si>
    <t>Bankfull</t>
  </si>
  <si>
    <t>BKF</t>
  </si>
  <si>
    <t>Benchmark</t>
  </si>
  <si>
    <t>TBM</t>
  </si>
  <si>
    <t>Head of Run</t>
  </si>
  <si>
    <t>N</t>
  </si>
  <si>
    <t>Top of Bank</t>
  </si>
  <si>
    <t>TOB</t>
  </si>
  <si>
    <t>Turning Point</t>
  </si>
  <si>
    <t>TP</t>
  </si>
  <si>
    <t>Head of Pool</t>
  </si>
  <si>
    <t>P</t>
  </si>
  <si>
    <t>Edge of Channel</t>
  </si>
  <si>
    <t>EC</t>
  </si>
  <si>
    <t>Backsight</t>
  </si>
  <si>
    <t>BS</t>
  </si>
  <si>
    <t>Head of Glide</t>
  </si>
  <si>
    <t>G</t>
  </si>
  <si>
    <t>Inner Berm</t>
  </si>
  <si>
    <t>IB</t>
  </si>
  <si>
    <t>Foresight</t>
  </si>
  <si>
    <t>FS</t>
  </si>
  <si>
    <t>Thalweg</t>
  </si>
  <si>
    <t>TW</t>
  </si>
  <si>
    <t>Height of Instrument</t>
  </si>
  <si>
    <t>HI</t>
  </si>
  <si>
    <t>Cross Section Field Form</t>
  </si>
  <si>
    <t>BS (+)</t>
  </si>
  <si>
    <t>FS (-)</t>
  </si>
  <si>
    <t>Elevation</t>
  </si>
  <si>
    <t>Longitudinal Profile Field Form</t>
  </si>
  <si>
    <t>Survey:</t>
  </si>
  <si>
    <t>Water Surface</t>
  </si>
  <si>
    <t>Top of Low Bank</t>
  </si>
  <si>
    <t>Bank Erosion Hazard Index</t>
  </si>
  <si>
    <t>Station ID</t>
  </si>
  <si>
    <t>Bank Length (Ft)</t>
  </si>
  <si>
    <t>Study Bank Height (ft)</t>
  </si>
  <si>
    <t>Root Depth (ft)</t>
  </si>
  <si>
    <t>Root Density (%)</t>
  </si>
  <si>
    <t>Bank Angle (degrees)</t>
  </si>
  <si>
    <t>Surface Protection (%)</t>
  </si>
  <si>
    <t>Bank Material Adjustment</t>
  </si>
  <si>
    <t>Stratification Adjustment</t>
  </si>
  <si>
    <t>NBS Ranking</t>
  </si>
  <si>
    <t>SITE OR PROJECT:</t>
  </si>
  <si>
    <t>REACH/LOCATION:</t>
  </si>
  <si>
    <t>DATE COLLECTED:</t>
  </si>
  <si>
    <t>FIELD COLLECTION BY:</t>
  </si>
  <si>
    <t>DATA ENTERED BY:</t>
  </si>
  <si>
    <t xml:space="preserve">PARTICLE CLASS </t>
  </si>
  <si>
    <t>Reach Summary</t>
  </si>
  <si>
    <t>MATERIAL</t>
  </si>
  <si>
    <t>PARTICLE</t>
  </si>
  <si>
    <t>SIZE (mm)</t>
  </si>
  <si>
    <t>Riffle</t>
  </si>
  <si>
    <t>Pool</t>
  </si>
  <si>
    <t>Total</t>
  </si>
  <si>
    <t>Class %</t>
  </si>
  <si>
    <t>% Cum</t>
  </si>
  <si>
    <t>Silt / Clay</t>
  </si>
  <si>
    <t>&lt; .063</t>
  </si>
  <si>
    <t/>
  </si>
  <si>
    <t>Very Fine</t>
  </si>
  <si>
    <t>.063 - .125</t>
  </si>
  <si>
    <t>Fine</t>
  </si>
  <si>
    <t>.125 - .25</t>
  </si>
  <si>
    <t>Medium</t>
  </si>
  <si>
    <t>.25 - .50</t>
  </si>
  <si>
    <t>Coarse</t>
  </si>
  <si>
    <t>.50 - 1.0</t>
  </si>
  <si>
    <t>Very Coarse</t>
  </si>
  <si>
    <t>1.0 - 2.0</t>
  </si>
  <si>
    <t>2.0 - 2.8</t>
  </si>
  <si>
    <t>2.8 - 4.0</t>
  </si>
  <si>
    <t>4.0 - 5.6</t>
  </si>
  <si>
    <t>5.6 - 8.0</t>
  </si>
  <si>
    <t>8.0 - 11.0</t>
  </si>
  <si>
    <t>11.0 - 16.0</t>
  </si>
  <si>
    <t>16 - 22.6</t>
  </si>
  <si>
    <t xml:space="preserve">22.6 - 32 </t>
  </si>
  <si>
    <t>32 - 45</t>
  </si>
  <si>
    <t>45 - 64</t>
  </si>
  <si>
    <t>Small</t>
  </si>
  <si>
    <t>64 - 90</t>
  </si>
  <si>
    <t>90 - 128</t>
  </si>
  <si>
    <t>Large</t>
  </si>
  <si>
    <t>128 - 180</t>
  </si>
  <si>
    <t>180 - 256</t>
  </si>
  <si>
    <t>256 - 362</t>
  </si>
  <si>
    <t>362 - 512</t>
  </si>
  <si>
    <t>512 - 1024</t>
  </si>
  <si>
    <t>Large-Very Large</t>
  </si>
  <si>
    <t>1024 - 2048</t>
  </si>
  <si>
    <t>Bedrock</t>
  </si>
  <si>
    <t>&gt; 2048</t>
  </si>
  <si>
    <t>Totals</t>
  </si>
  <si>
    <t>Fish</t>
  </si>
  <si>
    <t>Temperature</t>
  </si>
  <si>
    <t>Macroinvertebrates</t>
  </si>
  <si>
    <r>
      <t xml:space="preserve">□ </t>
    </r>
    <r>
      <rPr>
        <sz val="12"/>
        <color theme="1"/>
        <rFont val="Calibri"/>
        <family val="2"/>
      </rPr>
      <t>Yes</t>
    </r>
  </si>
  <si>
    <t>Latitude of downstream extent:</t>
  </si>
  <si>
    <t>Longitude of downstream extent:</t>
  </si>
  <si>
    <t>Valley length (ft)</t>
  </si>
  <si>
    <t>Stream Length (ft)</t>
  </si>
  <si>
    <t>□ Rapid Survey</t>
  </si>
  <si>
    <t xml:space="preserve">Sub-Reach Survey Method </t>
  </si>
  <si>
    <t>Slope</t>
  </si>
  <si>
    <t>Number of Pieces</t>
  </si>
  <si>
    <t>NOTE: Complete this section only if the LWDI is not being used. Otherwise complete the LWDI Field Form.</t>
  </si>
  <si>
    <t>NOTE: Space is provided here to survey a cross section using rapid survey methods. A cross section form is also available for cross section surveys.</t>
  </si>
  <si>
    <t>Flood Prone Width (ft)</t>
  </si>
  <si>
    <t>Stream Classification</t>
  </si>
  <si>
    <t>Width Depth Ratio (ft/ft)
Bankfull Width / Bankfull Mean Depth</t>
  </si>
  <si>
    <t>Bankfull Max Riffle Depth</t>
  </si>
  <si>
    <t>Entrenchment Ratio (ft/ft)
Floodprone Area Width /Bankfull Width</t>
  </si>
  <si>
    <t>Slope Estimate (%)</t>
  </si>
  <si>
    <t>Channel Material Estimate</t>
  </si>
  <si>
    <t xml:space="preserve">Stream Type </t>
  </si>
  <si>
    <t xml:space="preserve">Average slope from the representative sub-reach will be measured and calculated. </t>
  </si>
  <si>
    <t xml:space="preserve">Pebble count forms are available to aid in this determination. </t>
  </si>
  <si>
    <t>VIII.</t>
  </si>
  <si>
    <t>Pebble Count Form</t>
  </si>
  <si>
    <t>Bank Height Ratio (BHR)
Low Bank H / BKF Max D</t>
  </si>
  <si>
    <t>BKF Max Depth (ft)</t>
  </si>
  <si>
    <t>BKF Mean Depth (ft)</t>
  </si>
  <si>
    <t>BKF Width (ft)</t>
  </si>
  <si>
    <t>WDR
BKF Width/BKF Mean Depth</t>
  </si>
  <si>
    <t>Pool Depth (ft)
Measured from BKF</t>
  </si>
  <si>
    <t>Pool Depth Ratio
Pool Depth/BKF Mean Depth</t>
  </si>
  <si>
    <t>Pool Spacing Ratio
Pool Spacing/BKF Width</t>
  </si>
  <si>
    <r>
      <t xml:space="preserve">Riffle Length (ft)
</t>
    </r>
    <r>
      <rPr>
        <i/>
        <sz val="10"/>
        <color theme="1"/>
        <rFont val="Calibri"/>
        <family val="2"/>
        <scheme val="minor"/>
      </rPr>
      <t>Including Run</t>
    </r>
  </si>
  <si>
    <t>Representative Sub-Reach Length</t>
  </si>
  <si>
    <t>Bed Material:</t>
  </si>
  <si>
    <t>BKF Height (ft)</t>
  </si>
  <si>
    <t>BEHI Total/ Category</t>
  </si>
  <si>
    <t>Notes:</t>
  </si>
  <si>
    <t>Drop-down</t>
  </si>
  <si>
    <t>□ Longitudinal Profile &amp; Cross Section</t>
  </si>
  <si>
    <t>Geomorphic Pool?</t>
  </si>
  <si>
    <t>Function-Based Parameter</t>
  </si>
  <si>
    <t>Metric(s)</t>
  </si>
  <si>
    <t>Large Woody Debris (LWD)</t>
  </si>
  <si>
    <t>Bed Material Characterization</t>
  </si>
  <si>
    <t xml:space="preserve">C. </t>
  </si>
  <si>
    <t>Total (ft)</t>
  </si>
  <si>
    <t>Length of Armoring on banks (ft)</t>
  </si>
  <si>
    <t>Percent Armoring (%)</t>
  </si>
  <si>
    <t>Dissolved Oxygen</t>
  </si>
  <si>
    <t>or</t>
  </si>
  <si>
    <t>Reach Runoff*</t>
  </si>
  <si>
    <t>Floodplain Connectivity*</t>
  </si>
  <si>
    <t>Lateral Migration*</t>
  </si>
  <si>
    <t>Bed Form Diversity*</t>
  </si>
  <si>
    <t>Riparian Vegetation*</t>
  </si>
  <si>
    <t>(D) indicates metrics are calculated using desktop methods</t>
  </si>
  <si>
    <t>(F) indicates metrics are calculated or verified using field methods</t>
  </si>
  <si>
    <t>Datasheets for Field-based Metrics</t>
  </si>
  <si>
    <t>Sensor Log</t>
  </si>
  <si>
    <t>Project Reach Form Section VI**</t>
  </si>
  <si>
    <t>Lateral Migration Form**</t>
  </si>
  <si>
    <t>* Include in all assessments</t>
  </si>
  <si>
    <t>Summary Table</t>
  </si>
  <si>
    <t>BEHI/NBS Ranking</t>
  </si>
  <si>
    <t>Ex/Ex</t>
  </si>
  <si>
    <t>Ex/VH</t>
  </si>
  <si>
    <t>Ex/H</t>
  </si>
  <si>
    <t>Ex/M</t>
  </si>
  <si>
    <t>Ex/L</t>
  </si>
  <si>
    <t>Ex/VL</t>
  </si>
  <si>
    <t>VH/H</t>
  </si>
  <si>
    <t>VH/M</t>
  </si>
  <si>
    <t>VH/L</t>
  </si>
  <si>
    <t>H/Ex</t>
  </si>
  <si>
    <t>Length (Feet)</t>
  </si>
  <si>
    <t>Percent of Total (%)</t>
  </si>
  <si>
    <t>VH/Ex</t>
  </si>
  <si>
    <t>Vh/VH</t>
  </si>
  <si>
    <t>H/VH</t>
  </si>
  <si>
    <t>H/H</t>
  </si>
  <si>
    <t>H/M</t>
  </si>
  <si>
    <t>H/L</t>
  </si>
  <si>
    <t>M/Ex</t>
  </si>
  <si>
    <t>M/VH</t>
  </si>
  <si>
    <t>M/H</t>
  </si>
  <si>
    <t>M/M</t>
  </si>
  <si>
    <t>M/L</t>
  </si>
  <si>
    <t>L/Ex</t>
  </si>
  <si>
    <t>L/VH</t>
  </si>
  <si>
    <t>L/H</t>
  </si>
  <si>
    <t>L/M</t>
  </si>
  <si>
    <t>L/L</t>
  </si>
  <si>
    <t>VH/VL</t>
  </si>
  <si>
    <t>H/VL</t>
  </si>
  <si>
    <t>M/VL</t>
  </si>
  <si>
    <t>L/VL</t>
  </si>
  <si>
    <t>Sub-reach Name:</t>
  </si>
  <si>
    <t>□ Yes</t>
  </si>
  <si>
    <t>□ No</t>
  </si>
  <si>
    <t>Longitude:</t>
  </si>
  <si>
    <t>Representative Sub-Reach Sketch</t>
  </si>
  <si>
    <t>Large Woody Debris (100m (328 ft) assessment length within Sub-Reach)</t>
  </si>
  <si>
    <t>Date Deployed:</t>
  </si>
  <si>
    <t>Date Retreived:</t>
  </si>
  <si>
    <t>Describe sensor location within reach:</t>
  </si>
  <si>
    <t>Dissolved Oxygen Logger Deployed?</t>
  </si>
  <si>
    <t>Frequency of data:</t>
  </si>
  <si>
    <t>□ Other: ______</t>
  </si>
  <si>
    <t>Sensor Type:</t>
  </si>
  <si>
    <t xml:space="preserve">Other Sensor Deployed? </t>
  </si>
  <si>
    <t>Frequency of data (if applicable):</t>
  </si>
  <si>
    <t>______</t>
  </si>
  <si>
    <t>Describe location within reach:</t>
  </si>
  <si>
    <t>Stream Reach length (ft):</t>
  </si>
  <si>
    <t>□ Daily</t>
  </si>
  <si>
    <t xml:space="preserve">Timing of data: </t>
  </si>
  <si>
    <t>□ 1-3pm</t>
  </si>
  <si>
    <t>BMP MIDS Rv Coefficient (D)</t>
  </si>
  <si>
    <t>Project Reach Form Section II(C)**</t>
  </si>
  <si>
    <t>Total Suspended Solids</t>
  </si>
  <si>
    <t>Temperature Logger SOP Form</t>
  </si>
  <si>
    <t>Project/Reach Name: ___________________</t>
  </si>
  <si>
    <t>Range</t>
  </si>
  <si>
    <t>&gt;95-100%</t>
  </si>
  <si>
    <t>&gt;75-95%</t>
  </si>
  <si>
    <t>&gt;50-75%</t>
  </si>
  <si>
    <t>&gt;25-50%</t>
  </si>
  <si>
    <t>&gt;5-25%</t>
  </si>
  <si>
    <t>&gt;1-5%</t>
  </si>
  <si>
    <t>&gt;0-1%</t>
  </si>
  <si>
    <t xml:space="preserve">Total Suspended Solids Sample Obtained? </t>
  </si>
  <si>
    <t>Sample Type:</t>
  </si>
  <si>
    <t>Date Obtained:</t>
  </si>
  <si>
    <t>LWD Index (F)</t>
  </si>
  <si>
    <t>No. of LWD Pieces/ 100 meters (F)</t>
  </si>
  <si>
    <r>
      <t xml:space="preserve">Land Use Coefficient (D) </t>
    </r>
    <r>
      <rPr>
        <b/>
        <sz val="14"/>
        <color theme="1"/>
        <rFont val="Calibri"/>
        <family val="2"/>
        <scheme val="minor"/>
      </rPr>
      <t xml:space="preserve">AND </t>
    </r>
    <r>
      <rPr>
        <sz val="14"/>
        <color theme="1"/>
        <rFont val="Calibri"/>
        <family val="2"/>
        <scheme val="minor"/>
      </rPr>
      <t>Concentrated Flow Points (F)</t>
    </r>
  </si>
  <si>
    <r>
      <t xml:space="preserve">Cross Section Form </t>
    </r>
    <r>
      <rPr>
        <b/>
        <sz val="14"/>
        <color theme="1"/>
        <rFont val="Calibri"/>
        <family val="2"/>
        <scheme val="minor"/>
      </rPr>
      <t xml:space="preserve">OR </t>
    </r>
    <r>
      <rPr>
        <sz val="14"/>
        <color theme="1"/>
        <rFont val="Calibri"/>
        <family val="2"/>
        <scheme val="minor"/>
      </rPr>
      <t>Rapid Survey Form**</t>
    </r>
  </si>
  <si>
    <r>
      <rPr>
        <b/>
        <i/>
        <sz val="14"/>
        <rFont val="Calibri"/>
        <family val="2"/>
        <scheme val="minor"/>
      </rPr>
      <t xml:space="preserve">Optional: </t>
    </r>
    <r>
      <rPr>
        <sz val="14"/>
        <rFont val="Calibri"/>
        <family val="2"/>
        <scheme val="minor"/>
      </rPr>
      <t>Percent Armoring (F)</t>
    </r>
  </si>
  <si>
    <r>
      <rPr>
        <b/>
        <i/>
        <sz val="14"/>
        <color theme="1"/>
        <rFont val="Calibri"/>
        <family val="2"/>
        <scheme val="minor"/>
      </rPr>
      <t>Optional:</t>
    </r>
    <r>
      <rPr>
        <sz val="14"/>
        <color theme="1"/>
        <rFont val="Calibri"/>
        <family val="2"/>
        <scheme val="minor"/>
      </rPr>
      <t xml:space="preserve"> Size Class Pebble Count Analyzer (F)</t>
    </r>
  </si>
  <si>
    <r>
      <t xml:space="preserve">Longitudinal Survey </t>
    </r>
    <r>
      <rPr>
        <b/>
        <sz val="14"/>
        <color theme="1"/>
        <rFont val="Calibri"/>
        <family val="2"/>
        <scheme val="minor"/>
      </rPr>
      <t xml:space="preserve">OR </t>
    </r>
    <r>
      <rPr>
        <sz val="14"/>
        <color theme="1"/>
        <rFont val="Calibri"/>
        <family val="2"/>
        <scheme val="minor"/>
      </rPr>
      <t>Rapid Survey Form**</t>
    </r>
  </si>
  <si>
    <r>
      <rPr>
        <b/>
        <i/>
        <sz val="14"/>
        <color theme="1"/>
        <rFont val="Calibri"/>
        <family val="2"/>
        <scheme val="minor"/>
      </rPr>
      <t xml:space="preserve">Optional: </t>
    </r>
    <r>
      <rPr>
        <sz val="14"/>
        <color theme="1"/>
        <rFont val="Calibri"/>
        <family val="2"/>
        <scheme val="minor"/>
      </rPr>
      <t>Aggradation Ratio (F)</t>
    </r>
  </si>
  <si>
    <r>
      <rPr>
        <b/>
        <i/>
        <sz val="14"/>
        <rFont val="Calibri"/>
        <family val="2"/>
        <scheme val="minor"/>
      </rPr>
      <t xml:space="preserve">Optional: </t>
    </r>
    <r>
      <rPr>
        <sz val="14"/>
        <rFont val="Calibri"/>
        <family val="2"/>
        <scheme val="minor"/>
      </rPr>
      <t>Dissolved Oxygen Concentration (F)</t>
    </r>
  </si>
  <si>
    <r>
      <rPr>
        <b/>
        <i/>
        <sz val="14"/>
        <rFont val="Calibri"/>
        <family val="2"/>
        <scheme val="minor"/>
      </rPr>
      <t xml:space="preserve">Optional: </t>
    </r>
    <r>
      <rPr>
        <sz val="14"/>
        <rFont val="Calibri"/>
        <family val="2"/>
        <scheme val="minor"/>
      </rPr>
      <t>Total Suspended Solids Concentration (F)</t>
    </r>
  </si>
  <si>
    <r>
      <rPr>
        <b/>
        <i/>
        <sz val="14"/>
        <color theme="1"/>
        <rFont val="Calibri"/>
        <family val="2"/>
        <scheme val="minor"/>
      </rPr>
      <t>Optional:</t>
    </r>
    <r>
      <rPr>
        <sz val="14"/>
        <color theme="1"/>
        <rFont val="Calibri"/>
        <family val="2"/>
        <scheme val="minor"/>
      </rPr>
      <t xml:space="preserve"> Macroinvertebrate IBI (F)</t>
    </r>
  </si>
  <si>
    <r>
      <t xml:space="preserve">Macroinvertebrate Sample Sorting Bench Sheet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Stream Invertebrate Visit Form</t>
    </r>
  </si>
  <si>
    <r>
      <rPr>
        <b/>
        <i/>
        <sz val="14"/>
        <color theme="1"/>
        <rFont val="Calibri"/>
        <family val="2"/>
        <scheme val="minor"/>
      </rPr>
      <t>Optional:</t>
    </r>
    <r>
      <rPr>
        <sz val="14"/>
        <color theme="1"/>
        <rFont val="Calibri"/>
        <family val="2"/>
        <scheme val="minor"/>
      </rPr>
      <t xml:space="preserve"> Fish IBI (F)</t>
    </r>
  </si>
  <si>
    <r>
      <t xml:space="preserve">Fish Survey Record Form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Visit Summary Form</t>
    </r>
  </si>
  <si>
    <r>
      <rPr>
        <vertAlign val="superscript"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Include Woody Stem Basal Area only if woody vegetation is determined to be a signification natural component of the riparian zone.</t>
    </r>
  </si>
  <si>
    <t>Plot ID:</t>
  </si>
  <si>
    <r>
      <rPr>
        <b/>
        <i/>
        <sz val="14"/>
        <rFont val="Calibri"/>
        <family val="2"/>
        <scheme val="minor"/>
      </rPr>
      <t>Optional:</t>
    </r>
    <r>
      <rPr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Summer Average (F)</t>
    </r>
  </si>
  <si>
    <r>
      <t xml:space="preserve">Rapid Survey Form** </t>
    </r>
    <r>
      <rPr>
        <b/>
        <sz val="14"/>
        <color theme="1"/>
        <rFont val="Calibri"/>
        <family val="2"/>
        <scheme val="minor"/>
      </rPr>
      <t xml:space="preserve">OR </t>
    </r>
    <r>
      <rPr>
        <sz val="14"/>
        <color theme="1"/>
        <rFont val="Calibri"/>
        <family val="2"/>
        <scheme val="minor"/>
      </rPr>
      <t xml:space="preserve">Cross Section </t>
    </r>
    <r>
      <rPr>
        <b/>
        <sz val="14"/>
        <color theme="1"/>
        <rFont val="Calibri"/>
        <family val="2"/>
        <scheme val="minor"/>
      </rPr>
      <t xml:space="preserve">AND </t>
    </r>
    <r>
      <rPr>
        <sz val="14"/>
        <color theme="1"/>
        <rFont val="Calibri"/>
        <family val="2"/>
        <scheme val="minor"/>
      </rPr>
      <t>Longitudinal Survey Forms</t>
    </r>
  </si>
  <si>
    <t>LWDI Form</t>
  </si>
  <si>
    <r>
      <t xml:space="preserve">Bank Height Ratio*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Entrenchment Ratio* (F)</t>
    </r>
  </si>
  <si>
    <r>
      <t xml:space="preserve">Dominant BEHI/NBS*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Percent Streambank Erosion* (F)</t>
    </r>
  </si>
  <si>
    <r>
      <t xml:space="preserve">Pool Spacing Ratio*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Pool Depth Ratio* </t>
    </r>
    <r>
      <rPr>
        <b/>
        <sz val="14"/>
        <color theme="1"/>
        <rFont val="Calibri"/>
        <family val="2"/>
        <scheme val="minor"/>
      </rPr>
      <t xml:space="preserve">AND </t>
    </r>
    <r>
      <rPr>
        <sz val="14"/>
        <color theme="1"/>
        <rFont val="Calibri"/>
        <family val="2"/>
        <scheme val="minor"/>
      </rPr>
      <t>Percent Riffle* (F)</t>
    </r>
  </si>
  <si>
    <r>
      <t xml:space="preserve">Riparian Width* (D/F)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Canopy Cover* (F)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Herbaceous Vegetation Cover* (F)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Woody Stem Basal Area</t>
    </r>
    <r>
      <rPr>
        <vertAlign val="superscript"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 (F)</t>
    </r>
  </si>
  <si>
    <t>Use Class:</t>
  </si>
  <si>
    <t>River Nutrient Region:</t>
  </si>
  <si>
    <t xml:space="preserve">Reach Name: </t>
  </si>
  <si>
    <t xml:space="preserve">Reach Length:  </t>
  </si>
  <si>
    <t>Reach STA:</t>
  </si>
  <si>
    <r>
      <t xml:space="preserve">Effective Vegetated Riparian Width </t>
    </r>
    <r>
      <rPr>
        <vertAlign val="superscript"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 (ft)</t>
    </r>
  </si>
  <si>
    <t>Width (ft)</t>
  </si>
  <si>
    <r>
      <t xml:space="preserve">Type of Artificial Vegetation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</si>
  <si>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Actual Vegetated Area Width (ft) </t>
    </r>
    <r>
      <rPr>
        <vertAlign val="superscript"/>
        <sz val="11"/>
        <color rgb="FF000000"/>
        <rFont val="Calibri"/>
        <family val="2"/>
        <scheme val="minor"/>
      </rPr>
      <t xml:space="preserve">4 </t>
    </r>
  </si>
  <si>
    <r>
      <t xml:space="preserve">Actual Vegetated Area Width </t>
    </r>
    <r>
      <rPr>
        <vertAlign val="superscript"/>
        <sz val="11"/>
        <color rgb="FF000000"/>
        <rFont val="Calibri"/>
        <family val="2"/>
        <scheme val="minor"/>
      </rPr>
      <t>4</t>
    </r>
    <r>
      <rPr>
        <sz val="11"/>
        <color rgb="FF000000"/>
        <rFont val="Calibri"/>
        <family val="2"/>
        <scheme val="minor"/>
      </rPr>
      <t xml:space="preserve"> (ft) </t>
    </r>
    <r>
      <rPr>
        <vertAlign val="superscript"/>
        <sz val="11"/>
        <color rgb="FF000000"/>
        <rFont val="Calibri"/>
        <family val="2"/>
        <scheme val="minor"/>
      </rPr>
      <t xml:space="preserve"> 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</si>
  <si>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Calculated value using equation from in Riparian Vegetation section of Field manual.</t>
    </r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</si>
  <si>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If artificial vegetation is identified, measure widths and enter into cells to the right.</t>
    </r>
  </si>
  <si>
    <r>
      <rPr>
        <vertAlign val="superscript"/>
        <sz val="8"/>
        <color rgb="FF000000"/>
        <rFont val="Calibri"/>
        <family val="2"/>
        <scheme val="minor"/>
      </rPr>
      <t>3</t>
    </r>
    <r>
      <rPr>
        <sz val="8"/>
        <color rgb="FF000000"/>
        <rFont val="Calibri"/>
        <family val="2"/>
        <scheme val="minor"/>
      </rPr>
      <t xml:space="preserve"> Examples of artificial vegetation: lawns, ag. crops, roads, paths, buildings, utility easements, etc.)</t>
    </r>
  </si>
  <si>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Is the Expected Vegetated Area Width minus the sum of all artificial vegetation widths for this plot id/reach sta.</t>
    </r>
  </si>
  <si>
    <t>Riparian Width &amp; Area</t>
  </si>
  <si>
    <t>Desktop Review Values</t>
  </si>
  <si>
    <r>
      <t xml:space="preserve">Effective Vegetated Riparian Area Width </t>
    </r>
    <r>
      <rPr>
        <vertAlign val="superscript"/>
        <sz val="11"/>
        <color rgb="FF000000"/>
        <rFont val="Calibri"/>
        <family val="2"/>
        <scheme val="minor"/>
      </rPr>
      <t xml:space="preserve">1 </t>
    </r>
    <r>
      <rPr>
        <sz val="11"/>
        <color rgb="FF000000"/>
        <rFont val="Calibri"/>
        <family val="2"/>
        <scheme val="minor"/>
      </rPr>
      <t>(ft)</t>
    </r>
  </si>
  <si>
    <t>Total Reach Length (ft)</t>
  </si>
  <si>
    <r>
      <t>Estimate of Effective Vegetated Riparian Area (ft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</si>
  <si>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t>Metric Area Conversion</t>
  </si>
  <si>
    <r>
      <t>Estimate of Effective Vegetated Riparian Area (m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</si>
  <si>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t>Sampling Plots</t>
  </si>
  <si>
    <r>
      <t>Riparian Vegetation Plot Area Needed for 2% Coverage (m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</si>
  <si>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t>Total 5m x 5m plots needed</t>
  </si>
  <si>
    <t>Total 10m x 10m plots needed</t>
  </si>
  <si>
    <t>Field Verification</t>
  </si>
  <si>
    <r>
      <t xml:space="preserve">Average of Actual Vegetated Riparian Widths 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 (ft) </t>
    </r>
    <r>
      <rPr>
        <vertAlign val="superscript"/>
        <sz val="11"/>
        <color rgb="FF000000"/>
        <rFont val="Calibri"/>
        <family val="2"/>
        <scheme val="minor"/>
      </rPr>
      <t xml:space="preserve"> </t>
    </r>
  </si>
  <si>
    <r>
      <t>Actual Vegetated Riparian Area (ft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</si>
  <si>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r>
      <t>Actual Vegetated Riparian Area (m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>)</t>
    </r>
  </si>
  <si>
    <t>% of Riparian Area that is Vegetated</t>
  </si>
  <si>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Value determined from field measurements (exclusion of artificial/non-vegetated areas).</t>
    </r>
  </si>
  <si>
    <r>
      <t xml:space="preserve"> Plot ID#</t>
    </r>
    <r>
      <rPr>
        <u/>
        <sz val="11"/>
        <color theme="1"/>
        <rFont val="Calibri"/>
        <family val="2"/>
        <scheme val="minor"/>
      </rPr>
      <t xml:space="preserve">   </t>
    </r>
  </si>
  <si>
    <t xml:space="preserve"> Side</t>
  </si>
  <si>
    <r>
      <rPr>
        <b/>
        <sz val="10"/>
        <color theme="1"/>
        <rFont val="Calibri"/>
        <family val="2"/>
        <scheme val="minor"/>
      </rPr>
      <t xml:space="preserve"> Left</t>
    </r>
    <r>
      <rPr>
        <sz val="10"/>
        <color theme="1"/>
        <rFont val="Calibri"/>
        <family val="2"/>
        <scheme val="minor"/>
      </rPr>
      <t xml:space="preserve"> or </t>
    </r>
    <r>
      <rPr>
        <b/>
        <sz val="10"/>
        <color theme="1"/>
        <rFont val="Calibri"/>
        <family val="2"/>
        <scheme val="minor"/>
      </rPr>
      <t>Right</t>
    </r>
    <r>
      <rPr>
        <sz val="10"/>
        <color theme="1"/>
        <rFont val="Calibri"/>
        <family val="2"/>
        <scheme val="minor"/>
      </rPr>
      <t xml:space="preserve"> side of stream (view facing downstream)</t>
    </r>
  </si>
  <si>
    <r>
      <t>Relative Areal Cover</t>
    </r>
    <r>
      <rPr>
        <b/>
        <vertAlign val="superscript"/>
        <sz val="12"/>
        <color rgb="FF000000"/>
        <rFont val="Calibri"/>
        <family val="2"/>
        <scheme val="minor"/>
      </rPr>
      <t>1</t>
    </r>
    <r>
      <rPr>
        <b/>
        <sz val="12"/>
        <color rgb="FF000000"/>
        <rFont val="Calibri"/>
        <family val="2"/>
        <scheme val="minor"/>
      </rPr>
      <t xml:space="preserve"> by Strata</t>
    </r>
  </si>
  <si>
    <t>Strata</t>
  </si>
  <si>
    <t>Strata Parameters</t>
  </si>
  <si>
    <t>Cover Midpt.</t>
  </si>
  <si>
    <t>Midpt.</t>
  </si>
  <si>
    <t>Herb</t>
  </si>
  <si>
    <r>
      <t xml:space="preserve">all veg &lt; 1.37 m in height </t>
    </r>
    <r>
      <rPr>
        <vertAlign val="superscript"/>
        <sz val="10"/>
        <color theme="1"/>
        <rFont val="Calibri"/>
        <family val="2"/>
        <scheme val="minor"/>
      </rPr>
      <t>2</t>
    </r>
  </si>
  <si>
    <t>Shrub</t>
  </si>
  <si>
    <r>
      <t xml:space="preserve">woody veg 1.37m in height and &lt;7.62cm dbh </t>
    </r>
    <r>
      <rPr>
        <vertAlign val="superscript"/>
        <sz val="10"/>
        <color theme="1"/>
        <rFont val="Calibri"/>
        <family val="2"/>
        <scheme val="minor"/>
      </rPr>
      <t>3</t>
    </r>
  </si>
  <si>
    <t>Tree</t>
  </si>
  <si>
    <r>
      <t xml:space="preserve">woody veg ≥1.37m in height and ≥7.62 cm dbh </t>
    </r>
    <r>
      <rPr>
        <vertAlign val="superscript"/>
        <sz val="10"/>
        <color theme="1"/>
        <rFont val="Calibri"/>
        <family val="2"/>
        <scheme val="minor"/>
      </rPr>
      <t>3</t>
    </r>
  </si>
  <si>
    <t>Canopy</t>
  </si>
  <si>
    <t>sum of shrub + tree strata cover midpoints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</si>
  <si>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>Relative Areal Cover is the proportional cover by vegetation as a percentage of the total plot, ranging from 0-100%.</t>
    </r>
  </si>
  <si>
    <r>
      <rPr>
        <vertAlign val="superscript"/>
        <sz val="8"/>
        <color theme="1"/>
        <rFont val="Calibri"/>
        <family val="2"/>
        <scheme val="minor"/>
      </rPr>
      <t xml:space="preserve">2 </t>
    </r>
    <r>
      <rPr>
        <sz val="8"/>
        <color theme="1"/>
        <rFont val="Calibri"/>
        <family val="2"/>
        <scheme val="minor"/>
      </rPr>
      <t>Height is the length of a woody, perennial stem, measured to the terminal bud of longest woody stem (rather than the height above the ground).</t>
    </r>
  </si>
  <si>
    <r>
      <rPr>
        <vertAlign val="superscript"/>
        <sz val="8"/>
        <color theme="1"/>
        <rFont val="Calibri"/>
        <family val="2"/>
        <scheme val="minor"/>
      </rPr>
      <t xml:space="preserve">3 </t>
    </r>
    <r>
      <rPr>
        <sz val="8"/>
        <color theme="1"/>
        <rFont val="Calibri"/>
        <family val="2"/>
        <scheme val="minor"/>
      </rPr>
      <t>Dbh is measured in centimeters at a height of 1.37m above ground.</t>
    </r>
  </si>
  <si>
    <r>
      <t>Woody Stem Basal Area by dbh</t>
    </r>
    <r>
      <rPr>
        <b/>
        <vertAlign val="superscript"/>
        <sz val="12"/>
        <color theme="1"/>
        <rFont val="Calibri"/>
        <family val="2"/>
        <scheme val="minor"/>
      </rPr>
      <t>A</t>
    </r>
  </si>
  <si>
    <t>Write down the plot dimensions used (e.g. 5m x 5m)</t>
  </si>
  <si>
    <t>Plot Dimensions</t>
  </si>
  <si>
    <t>Plot Size (ha)</t>
  </si>
  <si>
    <r>
      <t xml:space="preserve">X </t>
    </r>
    <r>
      <rPr>
        <b/>
        <vertAlign val="superscript"/>
        <sz val="10"/>
        <color theme="1"/>
        <rFont val="Calibri"/>
        <family val="2"/>
        <scheme val="minor"/>
      </rPr>
      <t>B</t>
    </r>
  </si>
  <si>
    <r>
      <t>Plot BA on hectare basis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/ha)</t>
    </r>
  </si>
  <si>
    <t xml:space="preserve">Plot </t>
  </si>
  <si>
    <t>Area (ha)</t>
  </si>
  <si>
    <t>Type</t>
  </si>
  <si>
    <t>5m x 5m</t>
  </si>
  <si>
    <t>Full</t>
  </si>
  <si>
    <t xml:space="preserve">10m x 10m </t>
  </si>
  <si>
    <t>2m x 5m</t>
  </si>
  <si>
    <r>
      <t xml:space="preserve">Sub-Plot </t>
    </r>
    <r>
      <rPr>
        <vertAlign val="superscript"/>
        <sz val="10"/>
        <color theme="1"/>
        <rFont val="Calibri"/>
        <family val="2"/>
        <scheme val="minor"/>
      </rPr>
      <t>C</t>
    </r>
  </si>
  <si>
    <t>2m x 10m</t>
  </si>
  <si>
    <r>
      <t>BA (m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 = 0.00007854 * (dbh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)</t>
    </r>
  </si>
  <si>
    <r>
      <t>BA (m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/ha) = </t>
    </r>
  </si>
  <si>
    <t>Plot BA Total (m2)</t>
  </si>
  <si>
    <t>Plot BA Total:</t>
  </si>
  <si>
    <r>
      <t>m</t>
    </r>
    <r>
      <rPr>
        <b/>
        <vertAlign val="superscript"/>
        <sz val="11"/>
        <color rgb="FF000000"/>
        <rFont val="Calibri"/>
        <family val="2"/>
        <scheme val="minor"/>
      </rPr>
      <t>2</t>
    </r>
  </si>
  <si>
    <r>
      <rPr>
        <vertAlign val="superscript"/>
        <sz val="8"/>
        <color theme="1"/>
        <rFont val="Calibri"/>
        <family val="2"/>
        <scheme val="minor"/>
      </rPr>
      <t xml:space="preserve">C </t>
    </r>
    <r>
      <rPr>
        <sz val="8"/>
        <color theme="1"/>
        <rFont val="Calibri"/>
        <family val="2"/>
        <scheme val="minor"/>
      </rPr>
      <t>Subplot is a 1-meter wide strip along the right and left sides of either a 10m x 10m or 5m x 5m plots. Cannot be used for post-project assessment if woody plantings present.</t>
    </r>
  </si>
  <si>
    <r>
      <t xml:space="preserve">Artificial Veg. Widths </t>
    </r>
    <r>
      <rPr>
        <vertAlign val="superscript"/>
        <sz val="11"/>
        <color rgb="FF000000"/>
        <rFont val="Calibri"/>
        <family val="2"/>
        <scheme val="minor"/>
      </rPr>
      <t>2</t>
    </r>
    <r>
      <rPr>
        <sz val="11"/>
        <color rgb="FF000000"/>
        <rFont val="Calibri"/>
        <family val="2"/>
        <scheme val="minor"/>
      </rPr>
      <t xml:space="preserve">   </t>
    </r>
  </si>
  <si>
    <t>Total Bank Length:</t>
  </si>
  <si>
    <t>Total Eroding Bank Length:</t>
  </si>
  <si>
    <t>VL/Ex</t>
  </si>
  <si>
    <t>VL/VH</t>
  </si>
  <si>
    <t>VL/H</t>
  </si>
  <si>
    <t>VL/M</t>
  </si>
  <si>
    <t>VL/L</t>
  </si>
  <si>
    <t>VL/VL</t>
  </si>
  <si>
    <t>Percent Bank Erosion (%):</t>
  </si>
  <si>
    <t>Enter Bank Length from all rows on p.1 with same ranking</t>
  </si>
  <si>
    <t>(A) * (B)</t>
  </si>
  <si>
    <t>Land Use Description</t>
  </si>
  <si>
    <t>Weighted Land Use:</t>
  </si>
  <si>
    <t>(A) Land Use Coefficient</t>
  </si>
  <si>
    <t>(B) Drainage Area 
(acres)</t>
  </si>
  <si>
    <t>See Table 9 of the User Manual for Land Use Descriptions and Land Use Coefficients</t>
  </si>
  <si>
    <t>Sum:</t>
  </si>
  <si>
    <t>** Field/Desktop values can be entered directly from field forms into MNSQT; all other metrics require additional post-processing or analysis to calculate values.</t>
  </si>
  <si>
    <t>List the plot size in hectares from table below</t>
  </si>
  <si>
    <t>0 - 2.5</t>
  </si>
  <si>
    <t xml:space="preserve">2.5 - 5.0 </t>
  </si>
  <si>
    <t>5.0 - 7.5</t>
  </si>
  <si>
    <t>7.5 - 12.5</t>
  </si>
  <si>
    <t xml:space="preserve">12.5 - 20.5 </t>
  </si>
  <si>
    <t>20.5 - 30.5</t>
  </si>
  <si>
    <r>
      <t xml:space="preserve">DBH Midpoint/Actual DBH (cm) 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</si>
  <si>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t>&gt;30.5</t>
  </si>
  <si>
    <r>
      <rPr>
        <vertAlign val="superscript"/>
        <sz val="8"/>
        <color theme="1"/>
        <rFont val="Calibri"/>
        <family val="2"/>
        <scheme val="minor"/>
      </rPr>
      <t xml:space="preserve">A </t>
    </r>
    <r>
      <rPr>
        <sz val="8"/>
        <color theme="1"/>
        <rFont val="Calibri"/>
        <family val="2"/>
        <scheme val="minor"/>
      </rPr>
      <t xml:space="preserve">Dbh is measured in centimeters at a height of 1.37m above ground. </t>
    </r>
  </si>
  <si>
    <r>
      <rPr>
        <vertAlign val="superscript"/>
        <sz val="8"/>
        <color theme="1"/>
        <rFont val="Calibri"/>
        <family val="2"/>
        <scheme val="minor"/>
      </rPr>
      <t>B</t>
    </r>
    <r>
      <rPr>
        <sz val="8"/>
        <color theme="1"/>
        <rFont val="Calibri"/>
        <family val="2"/>
        <scheme val="minor"/>
      </rPr>
      <t xml:space="preserve">  The user can input the actual stem count by dbh midpoint or individually measured dbh's &gt;30.5 cm.</t>
    </r>
  </si>
  <si>
    <r>
      <rPr>
        <i/>
        <sz val="8"/>
        <color theme="1"/>
        <rFont val="Calibri"/>
        <family val="2"/>
        <scheme val="minor"/>
      </rPr>
      <t>Example</t>
    </r>
    <r>
      <rPr>
        <sz val="8"/>
        <color theme="1"/>
        <rFont val="Calibri"/>
        <family val="2"/>
        <scheme val="minor"/>
      </rPr>
      <t xml:space="preserve">. 12, 1-cm stems.  Enter 1 under dbh (cm). Enter 12 in this column and the BA will be calculated correctly. </t>
    </r>
  </si>
  <si>
    <t>DBH Classes (cm)</t>
  </si>
  <si>
    <r>
      <t>Individual BA/Stem 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</si>
  <si>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 xml:space="preserve">Project Reach Form Section II(B)** </t>
    </r>
    <r>
      <rPr>
        <b/>
        <sz val="14"/>
        <color theme="1"/>
        <rFont val="Calibri"/>
        <family val="2"/>
        <scheme val="minor"/>
      </rPr>
      <t>AND</t>
    </r>
    <r>
      <rPr>
        <sz val="14"/>
        <color theme="1"/>
        <rFont val="Calibri"/>
        <family val="2"/>
        <scheme val="minor"/>
      </rPr>
      <t xml:space="preserve"> Reach Runoff Form**</t>
    </r>
  </si>
  <si>
    <r>
      <t xml:space="preserve">Effective Vegetated Riparian Area Documentation Form </t>
    </r>
    <r>
      <rPr>
        <b/>
        <sz val="14"/>
        <color theme="1"/>
        <rFont val="Calibri"/>
        <family val="2"/>
        <scheme val="minor"/>
      </rPr>
      <t xml:space="preserve">AND </t>
    </r>
    <r>
      <rPr>
        <sz val="14"/>
        <color theme="1"/>
        <rFont val="Calibri"/>
        <family val="2"/>
        <scheme val="minor"/>
      </rPr>
      <t>Riparian Width, Area,  and Vegetation Forms**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</si>
</sst>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%"/>
    <numFmt numFmtId="167" formatCode="0.0000"/>
    <numFmt numFmtId="168" formatCode="0.000000"/>
  </numFmts>
  <fonts count="5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8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vertAlign val="superscript"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60">
    <xf numFmtId="0" fontId="0" fillId="0" borderId="0" xfId="0"/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0" fontId="0" fillId="0" borderId="13" xfId="0" applyBorder="1"/>
    <xf numFmtId="0" fontId="0" fillId="0" borderId="0" xfId="0" applyAlignment="1">
      <alignment horizontal="left"/>
    </xf>
    <xf numFmtId="0" fontId="4" fillId="0" borderId="2" xfId="0" applyFont="1" applyBorder="1"/>
    <xf numFmtId="0" fontId="0" fillId="0" borderId="2" xfId="0" applyBorder="1"/>
    <xf numFmtId="0" fontId="4" fillId="0" borderId="9" xfId="0" applyFont="1" applyBorder="1"/>
    <xf numFmtId="0" fontId="0" fillId="0" borderId="11" xfId="0" applyBorder="1"/>
    <xf numFmtId="0" fontId="0" fillId="0" borderId="9" xfId="0" applyBorder="1"/>
    <xf numFmtId="0" fontId="0" fillId="0" borderId="2" xfId="0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2" fontId="10" fillId="0" borderId="32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" fontId="9" fillId="0" borderId="23" xfId="0" applyNumberFormat="1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" fontId="9" fillId="0" borderId="38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1" fontId="9" fillId="0" borderId="9" xfId="0" applyNumberFormat="1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1" fontId="9" fillId="0" borderId="35" xfId="0" applyNumberFormat="1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1" fontId="9" fillId="0" borderId="33" xfId="0" applyNumberFormat="1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2" fontId="9" fillId="0" borderId="29" xfId="0" applyNumberFormat="1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2" fontId="9" fillId="0" borderId="21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2" fontId="10" fillId="0" borderId="19" xfId="0" applyNumberFormat="1" applyFont="1" applyBorder="1" applyAlignment="1">
      <alignment horizontal="center" vertical="center"/>
    </xf>
    <xf numFmtId="1" fontId="9" fillId="0" borderId="46" xfId="0" applyNumberFormat="1" applyFont="1" applyBorder="1" applyAlignment="1">
      <alignment vertical="center"/>
    </xf>
    <xf numFmtId="0" fontId="0" fillId="0" borderId="17" xfId="0" applyBorder="1"/>
    <xf numFmtId="0" fontId="0" fillId="0" borderId="49" xfId="0" applyBorder="1"/>
    <xf numFmtId="0" fontId="10" fillId="0" borderId="51" xfId="0" applyFont="1" applyBorder="1"/>
    <xf numFmtId="0" fontId="9" fillId="0" borderId="5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0" fillId="0" borderId="47" xfId="0" applyBorder="1"/>
    <xf numFmtId="0" fontId="0" fillId="0" borderId="48" xfId="0" applyBorder="1"/>
    <xf numFmtId="0" fontId="9" fillId="0" borderId="53" xfId="0" applyFont="1" applyBorder="1"/>
    <xf numFmtId="0" fontId="0" fillId="0" borderId="54" xfId="0" applyBorder="1"/>
    <xf numFmtId="0" fontId="9" fillId="0" borderId="55" xfId="0" applyFont="1" applyBorder="1"/>
    <xf numFmtId="0" fontId="9" fillId="0" borderId="56" xfId="0" applyFont="1" applyBorder="1"/>
    <xf numFmtId="0" fontId="10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1" fontId="9" fillId="0" borderId="59" xfId="0" applyNumberFormat="1" applyFont="1" applyBorder="1" applyAlignment="1">
      <alignment vertical="center"/>
    </xf>
    <xf numFmtId="0" fontId="0" fillId="0" borderId="4" xfId="0" applyBorder="1"/>
    <xf numFmtId="0" fontId="0" fillId="0" borderId="61" xfId="0" applyBorder="1"/>
    <xf numFmtId="0" fontId="0" fillId="0" borderId="25" xfId="0" applyBorder="1"/>
    <xf numFmtId="0" fontId="0" fillId="0" borderId="60" xfId="0" applyBorder="1"/>
    <xf numFmtId="0" fontId="0" fillId="0" borderId="58" xfId="0" applyBorder="1"/>
    <xf numFmtId="0" fontId="0" fillId="0" borderId="62" xfId="0" applyBorder="1"/>
    <xf numFmtId="15" fontId="9" fillId="0" borderId="13" xfId="0" applyNumberFormat="1" applyFont="1" applyBorder="1" applyAlignment="1">
      <alignment horizontal="center" vertical="center"/>
    </xf>
    <xf numFmtId="1" fontId="11" fillId="0" borderId="50" xfId="0" applyNumberFormat="1" applyFont="1" applyBorder="1" applyAlignment="1">
      <alignment horizontal="center"/>
    </xf>
    <xf numFmtId="1" fontId="11" fillId="0" borderId="52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37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36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center" vertical="center"/>
    </xf>
    <xf numFmtId="1" fontId="11" fillId="0" borderId="5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8" fillId="0" borderId="0" xfId="0" applyFont="1"/>
    <xf numFmtId="0" fontId="14" fillId="0" borderId="0" xfId="0" applyFont="1"/>
    <xf numFmtId="0" fontId="0" fillId="0" borderId="24" xfId="0" applyBorder="1"/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37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9" fontId="2" fillId="3" borderId="2" xfId="1" applyFill="1" applyBorder="1" applyAlignment="1">
      <alignment horizontal="center" vertical="center" wrapText="1"/>
    </xf>
    <xf numFmtId="0" fontId="0" fillId="0" borderId="10" xfId="0" applyBorder="1"/>
    <xf numFmtId="0" fontId="0" fillId="0" borderId="9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5" fillId="0" borderId="66" xfId="0" applyFont="1" applyBorder="1" applyAlignment="1">
      <alignment horizontal="center" vertical="center"/>
    </xf>
    <xf numFmtId="0" fontId="20" fillId="0" borderId="66" xfId="0" applyFont="1" applyBorder="1" applyAlignment="1">
      <alignment vertical="top"/>
    </xf>
    <xf numFmtId="0" fontId="5" fillId="0" borderId="66" xfId="0" applyFont="1" applyBorder="1" applyAlignment="1">
      <alignment vertical="center" wrapText="1"/>
    </xf>
    <xf numFmtId="0" fontId="5" fillId="0" borderId="66" xfId="0" applyFont="1" applyBorder="1" applyAlignment="1">
      <alignment vertical="center"/>
    </xf>
    <xf numFmtId="0" fontId="12" fillId="0" borderId="66" xfId="0" applyFont="1" applyBorder="1" applyAlignment="1">
      <alignment vertical="top"/>
    </xf>
    <xf numFmtId="0" fontId="0" fillId="0" borderId="66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1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9" fontId="4" fillId="3" borderId="2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wrapText="1"/>
    </xf>
    <xf numFmtId="0" fontId="23" fillId="0" borderId="10" xfId="0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Border="1"/>
    <xf numFmtId="0" fontId="29" fillId="0" borderId="2" xfId="0" applyFont="1" applyBorder="1" applyAlignment="1">
      <alignment horizontal="center" wrapText="1"/>
    </xf>
    <xf numFmtId="0" fontId="29" fillId="0" borderId="9" xfId="0" applyFont="1" applyBorder="1" applyAlignment="1">
      <alignment vertical="top"/>
    </xf>
    <xf numFmtId="0" fontId="30" fillId="0" borderId="11" xfId="0" applyFont="1" applyBorder="1" applyAlignment="1">
      <alignment vertical="center" wrapText="1"/>
    </xf>
    <xf numFmtId="0" fontId="30" fillId="0" borderId="64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right" vertical="top"/>
    </xf>
    <xf numFmtId="0" fontId="31" fillId="0" borderId="0" xfId="0" applyFont="1" applyAlignment="1">
      <alignment vertical="center" wrapText="1"/>
    </xf>
    <xf numFmtId="0" fontId="30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vertical="top"/>
    </xf>
    <xf numFmtId="0" fontId="30" fillId="0" borderId="64" xfId="0" applyFont="1" applyBorder="1" applyAlignment="1">
      <alignment vertical="center" wrapText="1"/>
    </xf>
    <xf numFmtId="0" fontId="30" fillId="0" borderId="24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top"/>
    </xf>
    <xf numFmtId="0" fontId="30" fillId="0" borderId="66" xfId="0" applyFont="1" applyBorder="1" applyAlignment="1">
      <alignment horizontal="left" vertical="center"/>
    </xf>
    <xf numFmtId="0" fontId="29" fillId="0" borderId="66" xfId="0" applyFont="1" applyBorder="1" applyAlignment="1">
      <alignment vertical="top"/>
    </xf>
    <xf numFmtId="0" fontId="30" fillId="0" borderId="66" xfId="0" applyFont="1" applyBorder="1" applyAlignment="1">
      <alignment vertical="center" wrapText="1"/>
    </xf>
    <xf numFmtId="0" fontId="30" fillId="0" borderId="66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30" fillId="0" borderId="63" xfId="0" applyFont="1" applyBorder="1" applyAlignment="1">
      <alignment horizontal="left" vertical="center"/>
    </xf>
    <xf numFmtId="0" fontId="29" fillId="0" borderId="7" xfId="0" applyFont="1" applyBorder="1" applyAlignment="1">
      <alignment vertical="top"/>
    </xf>
    <xf numFmtId="0" fontId="30" fillId="0" borderId="8" xfId="0" applyFont="1" applyBorder="1" applyAlignment="1">
      <alignment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right" vertical="top"/>
    </xf>
    <xf numFmtId="0" fontId="30" fillId="0" borderId="1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0" fillId="0" borderId="66" xfId="0" applyFont="1" applyBorder="1" applyAlignment="1">
      <alignment vertical="top"/>
    </xf>
    <xf numFmtId="0" fontId="32" fillId="0" borderId="64" xfId="0" applyFont="1" applyBorder="1" applyAlignment="1">
      <alignment vertical="center" wrapText="1"/>
    </xf>
    <xf numFmtId="0" fontId="30" fillId="0" borderId="66" xfId="0" applyFont="1" applyBorder="1" applyAlignment="1">
      <alignment vertical="center"/>
    </xf>
    <xf numFmtId="0" fontId="32" fillId="0" borderId="66" xfId="0" applyFont="1" applyBorder="1" applyAlignment="1">
      <alignment vertical="center" wrapText="1"/>
    </xf>
    <xf numFmtId="0" fontId="29" fillId="0" borderId="63" xfId="0" applyFont="1" applyBorder="1" applyAlignment="1">
      <alignment vertical="top"/>
    </xf>
    <xf numFmtId="0" fontId="30" fillId="0" borderId="23" xfId="0" applyFont="1" applyBorder="1" applyAlignment="1">
      <alignment horizontal="left" vertical="center"/>
    </xf>
    <xf numFmtId="0" fontId="29" fillId="0" borderId="23" xfId="0" applyFont="1" applyBorder="1" applyAlignment="1">
      <alignment vertical="top"/>
    </xf>
    <xf numFmtId="0" fontId="30" fillId="0" borderId="24" xfId="0" applyFont="1" applyBorder="1" applyAlignment="1">
      <alignment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23" xfId="0" applyFont="1" applyBorder="1" applyAlignment="1">
      <alignment vertical="center"/>
    </xf>
    <xf numFmtId="0" fontId="35" fillId="0" borderId="8" xfId="0" applyFont="1" applyBorder="1" applyAlignment="1">
      <alignment vertical="center" wrapText="1"/>
    </xf>
    <xf numFmtId="0" fontId="30" fillId="0" borderId="8" xfId="0" applyFont="1" applyBorder="1" applyAlignment="1">
      <alignment horizontal="center" vertical="center"/>
    </xf>
    <xf numFmtId="0" fontId="32" fillId="0" borderId="24" xfId="0" applyFont="1" applyBorder="1" applyAlignment="1">
      <alignment vertical="center" wrapText="1"/>
    </xf>
    <xf numFmtId="0" fontId="30" fillId="0" borderId="0" xfId="0" applyFont="1"/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9" fontId="2" fillId="3" borderId="2" xfId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/>
    <xf numFmtId="0" fontId="2" fillId="0" borderId="9" xfId="0" applyFont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3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0" fillId="0" borderId="0" xfId="0" applyAlignment="1">
      <alignment horizontal="left" vertical="top"/>
    </xf>
    <xf numFmtId="0" fontId="3" fillId="0" borderId="0" xfId="0" applyFont="1"/>
    <xf numFmtId="0" fontId="14" fillId="0" borderId="6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3" fontId="0" fillId="0" borderId="13" xfId="0" applyNumberForma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25" fillId="0" borderId="67" xfId="0" applyFont="1" applyBorder="1" applyAlignment="1">
      <alignment horizontal="left" vertical="center"/>
    </xf>
    <xf numFmtId="0" fontId="14" fillId="0" borderId="67" xfId="0" applyFont="1" applyBorder="1" applyAlignment="1">
      <alignment horizontal="center" vertical="center"/>
    </xf>
    <xf numFmtId="0" fontId="37" fillId="0" borderId="67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23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164" fontId="25" fillId="0" borderId="23" xfId="0" applyNumberFormat="1" applyFont="1" applyBorder="1" applyAlignment="1">
      <alignment vertical="center"/>
    </xf>
    <xf numFmtId="164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5" xfId="0" applyBorder="1"/>
    <xf numFmtId="0" fontId="0" fillId="0" borderId="64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27" fillId="0" borderId="2" xfId="0" applyFont="1" applyBorder="1" applyAlignment="1">
      <alignment horizontal="left" vertical="center"/>
    </xf>
    <xf numFmtId="0" fontId="14" fillId="0" borderId="24" xfId="0" applyFont="1" applyBorder="1" applyAlignment="1">
      <alignment horizontal="center"/>
    </xf>
    <xf numFmtId="0" fontId="27" fillId="0" borderId="9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43" fillId="0" borderId="9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66" fontId="14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6" fontId="14" fillId="0" borderId="2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vertical="center"/>
    </xf>
    <xf numFmtId="10" fontId="14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9" fontId="14" fillId="0" borderId="2" xfId="0" applyNumberFormat="1" applyFont="1" applyBorder="1" applyAlignment="1">
      <alignment horizontal="center" vertical="center" wrapText="1"/>
    </xf>
    <xf numFmtId="9" fontId="14" fillId="0" borderId="2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24" xfId="0" applyFont="1" applyBorder="1" applyAlignment="1">
      <alignment horizontal="left" vertical="top"/>
    </xf>
    <xf numFmtId="0" fontId="0" fillId="7" borderId="69" xfId="0" applyFill="1" applyBorder="1" applyAlignment="1">
      <alignment horizontal="left" vertical="top"/>
    </xf>
    <xf numFmtId="0" fontId="0" fillId="7" borderId="65" xfId="0" applyFill="1" applyBorder="1"/>
    <xf numFmtId="0" fontId="0" fillId="7" borderId="65" xfId="0" applyFill="1" applyBorder="1" applyAlignment="1">
      <alignment horizontal="center"/>
    </xf>
    <xf numFmtId="0" fontId="0" fillId="7" borderId="70" xfId="0" applyFill="1" applyBorder="1" applyAlignment="1">
      <alignment horizontal="center"/>
    </xf>
    <xf numFmtId="0" fontId="23" fillId="0" borderId="23" xfId="0" applyFont="1" applyBorder="1" applyAlignment="1">
      <alignment vertical="center"/>
    </xf>
    <xf numFmtId="167" fontId="0" fillId="0" borderId="63" xfId="0" applyNumberFormat="1" applyBorder="1"/>
    <xf numFmtId="0" fontId="0" fillId="0" borderId="23" xfId="0" applyBorder="1" applyAlignment="1">
      <alignment horizontal="left" vertical="top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168" fontId="14" fillId="0" borderId="0" xfId="0" applyNumberFormat="1" applyFont="1" applyAlignment="1">
      <alignment horizontal="center"/>
    </xf>
    <xf numFmtId="168" fontId="14" fillId="0" borderId="24" xfId="0" applyNumberFormat="1" applyFont="1" applyBorder="1" applyAlignment="1">
      <alignment horizontal="center"/>
    </xf>
    <xf numFmtId="0" fontId="47" fillId="0" borderId="0" xfId="0" applyFont="1"/>
    <xf numFmtId="168" fontId="47" fillId="0" borderId="0" xfId="0" applyNumberFormat="1" applyFont="1" applyAlignment="1">
      <alignment horizontal="center"/>
    </xf>
    <xf numFmtId="168" fontId="47" fillId="0" borderId="24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4" fillId="0" borderId="3" xfId="0" applyFon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4" fillId="0" borderId="47" xfId="0" applyFont="1" applyBorder="1" applyAlignment="1">
      <alignment horizontal="right" vertical="center"/>
    </xf>
    <xf numFmtId="0" fontId="27" fillId="0" borderId="47" xfId="0" applyFont="1" applyBorder="1" applyAlignment="1">
      <alignment horizontal="center" vertical="center"/>
    </xf>
    <xf numFmtId="0" fontId="0" fillId="0" borderId="0" xfId="0" applyAlignment="1"/>
    <xf numFmtId="9" fontId="2" fillId="3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21" fillId="0" borderId="0" xfId="0" applyFont="1" applyBorder="1"/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6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0" fontId="30" fillId="0" borderId="36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29" fillId="0" borderId="36" xfId="0" applyFont="1" applyBorder="1" applyAlignment="1">
      <alignment horizontal="center" vertical="top"/>
    </xf>
    <xf numFmtId="0" fontId="29" fillId="0" borderId="4" xfId="0" applyFont="1" applyBorder="1" applyAlignment="1">
      <alignment horizontal="center" vertical="top"/>
    </xf>
    <xf numFmtId="0" fontId="18" fillId="0" borderId="0" xfId="0" applyFont="1" applyAlignment="1">
      <alignment vertical="center" wrapText="1"/>
    </xf>
    <xf numFmtId="0" fontId="29" fillId="0" borderId="9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30" fillId="0" borderId="63" xfId="0" applyFont="1" applyBorder="1" applyAlignment="1">
      <alignment horizontal="left" vertical="center"/>
    </xf>
    <xf numFmtId="0" fontId="29" fillId="0" borderId="63" xfId="0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30" fillId="0" borderId="3" xfId="0" applyFont="1" applyBorder="1" applyAlignment="1">
      <alignment horizontal="left" vertical="center"/>
    </xf>
    <xf numFmtId="0" fontId="30" fillId="0" borderId="23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>
      <alignment vertical="center"/>
    </xf>
    <xf numFmtId="9" fontId="2" fillId="3" borderId="2" xfId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4" xfId="0" applyFont="1" applyBorder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2" fillId="5" borderId="11" xfId="0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9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9" fontId="14" fillId="3" borderId="9" xfId="1" applyFont="1" applyFill="1" applyBorder="1" applyAlignment="1">
      <alignment horizontal="center" vertical="center" wrapText="1"/>
    </xf>
    <xf numFmtId="9" fontId="14" fillId="3" borderId="11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 applyAlignment="1">
      <alignment horizontal="right"/>
    </xf>
    <xf numFmtId="0" fontId="0" fillId="5" borderId="2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5" fillId="0" borderId="2" xfId="0" applyFont="1" applyBorder="1" applyAlignment="1">
      <alignment horizontal="left" wrapText="1"/>
    </xf>
    <xf numFmtId="0" fontId="0" fillId="3" borderId="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9" xfId="0" applyNumberForma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5" fillId="0" borderId="24" xfId="0" applyFont="1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3" fontId="0" fillId="3" borderId="2" xfId="0" applyNumberForma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4" fillId="3" borderId="13" xfId="0" applyNumberFormat="1" applyFont="1" applyFill="1" applyBorder="1" applyAlignment="1">
      <alignment horizontal="center" vertical="center"/>
    </xf>
    <xf numFmtId="3" fontId="14" fillId="3" borderId="11" xfId="0" applyNumberFormat="1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5" fillId="0" borderId="5" xfId="0" applyFont="1" applyBorder="1" applyAlignment="1">
      <alignment horizontal="left"/>
    </xf>
    <xf numFmtId="0" fontId="25" fillId="0" borderId="6" xfId="0" applyFont="1" applyBorder="1" applyAlignment="1">
      <alignment horizontal="left"/>
    </xf>
    <xf numFmtId="0" fontId="19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3" fillId="0" borderId="23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24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168" fontId="14" fillId="0" borderId="0" xfId="0" applyNumberFormat="1" applyFont="1" applyAlignment="1">
      <alignment horizontal="center"/>
    </xf>
    <xf numFmtId="168" fontId="14" fillId="0" borderId="24" xfId="0" applyNumberFormat="1" applyFont="1" applyBorder="1" applyAlignment="1">
      <alignment horizontal="center"/>
    </xf>
    <xf numFmtId="168" fontId="27" fillId="0" borderId="47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168" fontId="4" fillId="0" borderId="24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3" fillId="0" borderId="24" xfId="0" applyFont="1" applyBorder="1" applyAlignment="1">
      <alignment horizontal="left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73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164" fontId="16" fillId="3" borderId="11" xfId="0" applyNumberFormat="1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wrapText="1"/>
    </xf>
    <xf numFmtId="2" fontId="16" fillId="0" borderId="4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6" fillId="0" borderId="64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24" xfId="0" applyFont="1" applyBorder="1" applyAlignment="1">
      <alignment horizontal="left" vertical="center"/>
    </xf>
    <xf numFmtId="0" fontId="16" fillId="0" borderId="6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23" fillId="0" borderId="23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24" xfId="0" applyFont="1" applyBorder="1" applyAlignment="1">
      <alignment horizontal="left" vertical="top"/>
    </xf>
    <xf numFmtId="0" fontId="3" fillId="0" borderId="7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9" fontId="14" fillId="0" borderId="9" xfId="0" applyNumberFormat="1" applyFont="1" applyBorder="1" applyAlignment="1">
      <alignment horizontal="center" vertical="center"/>
    </xf>
    <xf numFmtId="9" fontId="14" fillId="0" borderId="11" xfId="0" applyNumberFormat="1" applyFont="1" applyBorder="1" applyAlignment="1">
      <alignment horizontal="center" vertical="center"/>
    </xf>
    <xf numFmtId="0" fontId="23" fillId="0" borderId="63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textRotation="90"/>
    </xf>
    <xf numFmtId="0" fontId="10" fillId="0" borderId="55" xfId="0" applyFont="1" applyBorder="1" applyAlignment="1">
      <alignment horizontal="center" vertical="center" textRotation="90"/>
    </xf>
    <xf numFmtId="0" fontId="10" fillId="0" borderId="56" xfId="0" applyFont="1" applyBorder="1" applyAlignment="1">
      <alignment horizontal="center" vertical="center" textRotation="90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00B050"/>
        </patternFill>
      </fill>
    </dxf>
    <dxf>
      <font>
        <strike val="0"/>
        <color auto="1"/>
      </font>
      <fill>
        <patternFill patternType="solid"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9525</xdr:rowOff>
        </xdr:from>
        <xdr:to>
          <xdr:col>0</xdr:col>
          <xdr:colOff>161925</xdr:colOff>
          <xdr:row>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9525</xdr:rowOff>
        </xdr:from>
        <xdr:to>
          <xdr:col>2</xdr:col>
          <xdr:colOff>161925</xdr:colOff>
          <xdr:row>1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161925</xdr:colOff>
          <xdr:row>3</xdr:row>
          <xdr:rowOff>171450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85725</xdr:rowOff>
        </xdr:from>
        <xdr:to>
          <xdr:col>2</xdr:col>
          <xdr:colOff>161925</xdr:colOff>
          <xdr:row>5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9525</xdr:rowOff>
        </xdr:from>
        <xdr:to>
          <xdr:col>2</xdr:col>
          <xdr:colOff>161925</xdr:colOff>
          <xdr:row>7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9525</xdr:rowOff>
        </xdr:from>
        <xdr:to>
          <xdr:col>2</xdr:col>
          <xdr:colOff>161925</xdr:colOff>
          <xdr:row>9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2</xdr:col>
          <xdr:colOff>161925</xdr:colOff>
          <xdr:row>11</xdr:row>
          <xdr:rowOff>171450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161925</xdr:colOff>
          <xdr:row>13</xdr:row>
          <xdr:rowOff>171450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9525</xdr:rowOff>
        </xdr:from>
        <xdr:to>
          <xdr:col>2</xdr:col>
          <xdr:colOff>161925</xdr:colOff>
          <xdr:row>15</xdr:row>
          <xdr:rowOff>171450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2228850</xdr:colOff>
          <xdr:row>17</xdr:row>
          <xdr:rowOff>104775</xdr:rowOff>
        </xdr:from>
        <xdr:to>
          <xdr:col>2</xdr:col>
          <xdr:colOff>161925</xdr:colOff>
          <xdr:row>17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9525</xdr:rowOff>
        </xdr:from>
        <xdr:to>
          <xdr:col>2</xdr:col>
          <xdr:colOff>161925</xdr:colOff>
          <xdr:row>18</xdr:row>
          <xdr:rowOff>171450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104775</xdr:rowOff>
        </xdr:from>
        <xdr:to>
          <xdr:col>2</xdr:col>
          <xdr:colOff>171450</xdr:colOff>
          <xdr:row>20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9525</xdr:rowOff>
        </xdr:from>
        <xdr:to>
          <xdr:col>2</xdr:col>
          <xdr:colOff>161925</xdr:colOff>
          <xdr:row>22</xdr:row>
          <xdr:rowOff>171450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2</xdr:col>
          <xdr:colOff>161925</xdr:colOff>
          <xdr:row>24</xdr:row>
          <xdr:rowOff>171450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9525</xdr:rowOff>
        </xdr:from>
        <xdr:to>
          <xdr:col>2</xdr:col>
          <xdr:colOff>161925</xdr:colOff>
          <xdr:row>26</xdr:row>
          <xdr:rowOff>171450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2228850</xdr:colOff>
          <xdr:row>28</xdr:row>
          <xdr:rowOff>142875</xdr:rowOff>
        </xdr:from>
        <xdr:to>
          <xdr:col>2</xdr:col>
          <xdr:colOff>161925</xdr:colOff>
          <xdr:row>28</xdr:row>
          <xdr:rowOff>314325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38100</xdr:rowOff>
        </xdr:from>
        <xdr:to>
          <xdr:col>2</xdr:col>
          <xdr:colOff>161925</xdr:colOff>
          <xdr:row>30</xdr:row>
          <xdr:rowOff>209550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38100</xdr:rowOff>
        </xdr:from>
        <xdr:to>
          <xdr:col>0</xdr:col>
          <xdr:colOff>171450</xdr:colOff>
          <xdr:row>30</xdr:row>
          <xdr:rowOff>209550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28</xdr:row>
          <xdr:rowOff>114300</xdr:rowOff>
        </xdr:from>
        <xdr:to>
          <xdr:col>0</xdr:col>
          <xdr:colOff>171450</xdr:colOff>
          <xdr:row>28</xdr:row>
          <xdr:rowOff>285750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9525</xdr:rowOff>
        </xdr:from>
        <xdr:to>
          <xdr:col>0</xdr:col>
          <xdr:colOff>161925</xdr:colOff>
          <xdr:row>26</xdr:row>
          <xdr:rowOff>171450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9525</xdr:rowOff>
        </xdr:from>
        <xdr:to>
          <xdr:col>0</xdr:col>
          <xdr:colOff>161925</xdr:colOff>
          <xdr:row>24</xdr:row>
          <xdr:rowOff>171450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0</xdr:col>
          <xdr:colOff>161925</xdr:colOff>
          <xdr:row>22</xdr:row>
          <xdr:rowOff>171450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20</xdr:row>
          <xdr:rowOff>114300</xdr:rowOff>
        </xdr:from>
        <xdr:to>
          <xdr:col>0</xdr:col>
          <xdr:colOff>190500</xdr:colOff>
          <xdr:row>20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228600</xdr:rowOff>
        </xdr:from>
        <xdr:to>
          <xdr:col>0</xdr:col>
          <xdr:colOff>171450</xdr:colOff>
          <xdr:row>17</xdr:row>
          <xdr:rowOff>400050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9525</xdr:rowOff>
        </xdr:from>
        <xdr:to>
          <xdr:col>0</xdr:col>
          <xdr:colOff>161925</xdr:colOff>
          <xdr:row>15</xdr:row>
          <xdr:rowOff>171450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</xdr:row>
          <xdr:rowOff>9525</xdr:rowOff>
        </xdr:from>
        <xdr:to>
          <xdr:col>0</xdr:col>
          <xdr:colOff>171450</xdr:colOff>
          <xdr:row>12</xdr:row>
          <xdr:rowOff>171450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19050</xdr:rowOff>
        </xdr:from>
        <xdr:to>
          <xdr:col>0</xdr:col>
          <xdr:colOff>161925</xdr:colOff>
          <xdr:row>8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</xdr:row>
          <xdr:rowOff>85725</xdr:rowOff>
        </xdr:from>
        <xdr:to>
          <xdr:col>0</xdr:col>
          <xdr:colOff>171450</xdr:colOff>
          <xdr:row>5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23</xdr:row>
      <xdr:rowOff>76200</xdr:rowOff>
    </xdr:from>
    <xdr:to>
      <xdr:col>3</xdr:col>
      <xdr:colOff>304800</xdr:colOff>
      <xdr:row>23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906750"/>
          <a:ext cx="21431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d\EPR%20Folder\WY\SQT\WY%20Quantification%20Tool%20v0.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Assessment"/>
      <sheetName val="Catchment Assessment"/>
      <sheetName val="Parameter Selection Guide"/>
      <sheetName val="Quantification Tool"/>
      <sheetName val="Performance Standards"/>
      <sheetName val="Monitoring Data"/>
      <sheetName val="Data Summary"/>
      <sheetName val="Pull Down 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B14" t="str">
            <v>Sand</v>
          </cell>
        </row>
        <row r="15">
          <cell r="B15" t="str">
            <v>Gravel</v>
          </cell>
        </row>
        <row r="18">
          <cell r="B18" t="str">
            <v>Perennial</v>
          </cell>
        </row>
        <row r="19">
          <cell r="B19" t="str">
            <v>Ephemeral</v>
          </cell>
        </row>
        <row r="20">
          <cell r="B20" t="str">
            <v>Intermittent</v>
          </cell>
        </row>
        <row r="56">
          <cell r="B56" t="str">
            <v>Level 3 - Geomorphology</v>
          </cell>
        </row>
        <row r="57">
          <cell r="B57" t="str">
            <v>Level 4 - Physicochemical</v>
          </cell>
        </row>
        <row r="58">
          <cell r="B58" t="str">
            <v>Level 5 - Biology</v>
          </cell>
        </row>
        <row r="61">
          <cell r="B61" t="str">
            <v>SE Plains</v>
          </cell>
        </row>
        <row r="62">
          <cell r="B62" t="str">
            <v>NE Plains</v>
          </cell>
        </row>
        <row r="63">
          <cell r="B63" t="str">
            <v>Southern Foothills &amp; Laramie Range</v>
          </cell>
        </row>
        <row r="64">
          <cell r="B64" t="str">
            <v>Southern Rockies</v>
          </cell>
        </row>
        <row r="65">
          <cell r="B65" t="str">
            <v>Black Hills</v>
          </cell>
        </row>
        <row r="66">
          <cell r="B66" t="str">
            <v>High Valleys</v>
          </cell>
        </row>
        <row r="67">
          <cell r="B67" t="str">
            <v>Sedimentary Mountains</v>
          </cell>
        </row>
        <row r="68">
          <cell r="B68" t="str">
            <v>Granitic Mountains</v>
          </cell>
        </row>
        <row r="69">
          <cell r="B69" t="str">
            <v>Volcanic Mountains &amp; Valleys</v>
          </cell>
        </row>
        <row r="70">
          <cell r="B70" t="str">
            <v>Bighorn Basin Foothills</v>
          </cell>
        </row>
        <row r="71">
          <cell r="B71" t="str">
            <v>Wyoming Basin</v>
          </cell>
        </row>
        <row r="84">
          <cell r="B84" t="str">
            <v>Bear River</v>
          </cell>
        </row>
        <row r="85">
          <cell r="B85" t="str">
            <v>Green River</v>
          </cell>
        </row>
        <row r="86">
          <cell r="B86" t="str">
            <v>NE Missouri Basin</v>
          </cell>
        </row>
        <row r="87">
          <cell r="B87" t="str">
            <v>Platte River</v>
          </cell>
        </row>
        <row r="88">
          <cell r="B88" t="str">
            <v>Snake/ Salt River</v>
          </cell>
        </row>
        <row r="89">
          <cell r="B89" t="str">
            <v>Yellowstone River</v>
          </cell>
        </row>
        <row r="92">
          <cell r="B92" t="str">
            <v>Coldwater</v>
          </cell>
        </row>
        <row r="93">
          <cell r="B93" t="str">
            <v>Coolwater</v>
          </cell>
        </row>
        <row r="94">
          <cell r="B94" t="str">
            <v>Warmwater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D44"/>
  <sheetViews>
    <sheetView tabSelected="1" zoomScale="60" zoomScaleNormal="60" workbookViewId="0">
      <selection sqref="A1:B1"/>
    </sheetView>
  </sheetViews>
  <sheetFormatPr defaultColWidth="9.140625" defaultRowHeight="15.75" x14ac:dyDescent="0.25"/>
  <cols>
    <col min="1" max="1" width="4.140625" customWidth="1"/>
    <col min="2" max="2" width="33.5703125" customWidth="1"/>
    <col min="3" max="3" width="3.140625" customWidth="1"/>
    <col min="4" max="4" width="62" style="184" customWidth="1"/>
    <col min="5" max="5" width="45.5703125" style="183" bestFit="1" customWidth="1"/>
    <col min="6" max="6" width="31" customWidth="1"/>
    <col min="7" max="7" width="7.28515625" customWidth="1"/>
    <col min="14" max="134" width="9.140625" style="211"/>
  </cols>
  <sheetData>
    <row r="1" spans="1:6" ht="18.75" x14ac:dyDescent="0.3">
      <c r="A1" s="377" t="s">
        <v>246</v>
      </c>
      <c r="B1" s="378"/>
      <c r="C1" s="379" t="s">
        <v>247</v>
      </c>
      <c r="D1" s="379"/>
      <c r="E1" s="212" t="s">
        <v>263</v>
      </c>
      <c r="F1" s="42"/>
    </row>
    <row r="2" spans="1:6" ht="37.5" x14ac:dyDescent="0.25">
      <c r="A2" s="382"/>
      <c r="B2" s="383" t="s">
        <v>256</v>
      </c>
      <c r="C2" s="213"/>
      <c r="D2" s="214" t="s">
        <v>341</v>
      </c>
      <c r="E2" s="215" t="s">
        <v>466</v>
      </c>
      <c r="F2" s="136"/>
    </row>
    <row r="3" spans="1:6" ht="14.25" customHeight="1" x14ac:dyDescent="0.25">
      <c r="A3" s="381"/>
      <c r="B3" s="380"/>
      <c r="C3" s="216"/>
      <c r="D3" s="217" t="s">
        <v>255</v>
      </c>
      <c r="E3" s="218"/>
    </row>
    <row r="4" spans="1:6" ht="18.75" x14ac:dyDescent="0.25">
      <c r="A4" s="381"/>
      <c r="B4" s="380"/>
      <c r="C4" s="219"/>
      <c r="D4" s="220" t="s">
        <v>323</v>
      </c>
      <c r="E4" s="221"/>
    </row>
    <row r="5" spans="1:6" ht="19.5" thickBot="1" x14ac:dyDescent="0.3">
      <c r="A5" s="222"/>
      <c r="B5" s="223"/>
      <c r="C5" s="224"/>
      <c r="D5" s="225"/>
      <c r="E5" s="226"/>
    </row>
    <row r="6" spans="1:6" ht="37.5" customHeight="1" thickTop="1" x14ac:dyDescent="0.25">
      <c r="A6" s="227"/>
      <c r="B6" s="228" t="s">
        <v>257</v>
      </c>
      <c r="C6" s="229"/>
      <c r="D6" s="230" t="s">
        <v>358</v>
      </c>
      <c r="E6" s="231" t="s">
        <v>356</v>
      </c>
    </row>
    <row r="7" spans="1:6" ht="19.5" thickBot="1" x14ac:dyDescent="0.3">
      <c r="A7" s="224"/>
      <c r="B7" s="223"/>
      <c r="C7" s="224"/>
      <c r="D7" s="225"/>
      <c r="E7" s="226"/>
    </row>
    <row r="8" spans="1:6" ht="19.5" thickTop="1" x14ac:dyDescent="0.25">
      <c r="A8" s="381"/>
      <c r="B8" s="384" t="s">
        <v>248</v>
      </c>
      <c r="C8" s="229"/>
      <c r="D8" s="230" t="s">
        <v>339</v>
      </c>
      <c r="E8" s="231" t="s">
        <v>357</v>
      </c>
    </row>
    <row r="9" spans="1:6" ht="18.75" x14ac:dyDescent="0.25">
      <c r="A9" s="381"/>
      <c r="B9" s="380"/>
      <c r="C9" s="232"/>
      <c r="D9" s="217" t="s">
        <v>255</v>
      </c>
      <c r="E9" s="233"/>
    </row>
    <row r="10" spans="1:6" ht="18.75" x14ac:dyDescent="0.3">
      <c r="A10" s="381"/>
      <c r="B10" s="384"/>
      <c r="C10" s="219"/>
      <c r="D10" s="220" t="s">
        <v>340</v>
      </c>
      <c r="E10" s="234" t="s">
        <v>265</v>
      </c>
    </row>
    <row r="11" spans="1:6" ht="19.5" thickBot="1" x14ac:dyDescent="0.3">
      <c r="A11" s="235"/>
      <c r="B11" s="223"/>
      <c r="C11" s="224"/>
      <c r="D11" s="225"/>
      <c r="E11" s="226"/>
    </row>
    <row r="12" spans="1:6" ht="38.25" thickTop="1" x14ac:dyDescent="0.25">
      <c r="A12" s="374"/>
      <c r="B12" s="369" t="s">
        <v>258</v>
      </c>
      <c r="C12" s="229"/>
      <c r="D12" s="230" t="s">
        <v>359</v>
      </c>
      <c r="E12" s="221" t="s">
        <v>266</v>
      </c>
    </row>
    <row r="13" spans="1:6" ht="18.75" x14ac:dyDescent="0.25">
      <c r="A13" s="381"/>
      <c r="B13" s="380"/>
      <c r="C13" s="216"/>
      <c r="D13" s="217" t="s">
        <v>255</v>
      </c>
      <c r="E13" s="233"/>
    </row>
    <row r="14" spans="1:6" ht="18.75" x14ac:dyDescent="0.25">
      <c r="A14" s="375"/>
      <c r="B14" s="370"/>
      <c r="C14" s="219"/>
      <c r="D14" s="236" t="s">
        <v>343</v>
      </c>
      <c r="E14" s="215" t="s">
        <v>324</v>
      </c>
    </row>
    <row r="15" spans="1:6" ht="19.5" thickBot="1" x14ac:dyDescent="0.3">
      <c r="A15" s="224"/>
      <c r="B15" s="237"/>
      <c r="C15" s="224"/>
      <c r="D15" s="238"/>
      <c r="E15" s="226"/>
    </row>
    <row r="16" spans="1:6" ht="19.5" thickTop="1" x14ac:dyDescent="0.25">
      <c r="A16" s="239"/>
      <c r="B16" s="240" t="s">
        <v>249</v>
      </c>
      <c r="C16" s="241"/>
      <c r="D16" s="242" t="s">
        <v>344</v>
      </c>
      <c r="E16" s="221" t="s">
        <v>228</v>
      </c>
    </row>
    <row r="17" spans="1:134" ht="19.5" thickBot="1" x14ac:dyDescent="0.3">
      <c r="A17" s="224"/>
      <c r="B17" s="223"/>
      <c r="C17" s="224"/>
      <c r="D17" s="225"/>
      <c r="E17" s="226"/>
    </row>
    <row r="18" spans="1:134" ht="38.25" thickTop="1" x14ac:dyDescent="0.25">
      <c r="A18" s="374"/>
      <c r="B18" s="369" t="s">
        <v>259</v>
      </c>
      <c r="C18" s="229"/>
      <c r="D18" s="230" t="s">
        <v>360</v>
      </c>
      <c r="E18" s="243" t="s">
        <v>345</v>
      </c>
    </row>
    <row r="19" spans="1:134" ht="37.5" x14ac:dyDescent="0.25">
      <c r="A19" s="375"/>
      <c r="B19" s="370"/>
      <c r="C19" s="241"/>
      <c r="D19" s="242" t="s">
        <v>346</v>
      </c>
      <c r="E19" s="231" t="s">
        <v>342</v>
      </c>
    </row>
    <row r="20" spans="1:134" ht="19.5" thickBot="1" x14ac:dyDescent="0.3">
      <c r="A20" s="224"/>
      <c r="B20" s="237"/>
      <c r="C20" s="224"/>
      <c r="D20" s="225"/>
      <c r="E20" s="226"/>
    </row>
    <row r="21" spans="1:134" ht="55.5" customHeight="1" thickTop="1" x14ac:dyDescent="0.25">
      <c r="A21" s="239"/>
      <c r="B21" s="240" t="s">
        <v>260</v>
      </c>
      <c r="C21" s="241"/>
      <c r="D21" s="242" t="s">
        <v>361</v>
      </c>
      <c r="E21" s="231" t="s">
        <v>467</v>
      </c>
    </row>
    <row r="22" spans="1:134" ht="19.5" thickBot="1" x14ac:dyDescent="0.3">
      <c r="A22" s="224"/>
      <c r="B22" s="223"/>
      <c r="C22" s="224"/>
      <c r="D22" s="225"/>
      <c r="E22" s="244"/>
    </row>
    <row r="23" spans="1:134" ht="19.5" thickTop="1" x14ac:dyDescent="0.25">
      <c r="A23" s="239"/>
      <c r="B23" s="245" t="s">
        <v>204</v>
      </c>
      <c r="C23" s="229"/>
      <c r="D23" s="246" t="s">
        <v>355</v>
      </c>
      <c r="E23" s="247" t="s">
        <v>326</v>
      </c>
    </row>
    <row r="24" spans="1:134" ht="19.5" thickBot="1" x14ac:dyDescent="0.3">
      <c r="A24" s="235"/>
      <c r="B24" s="237"/>
      <c r="C24" s="224"/>
      <c r="D24" s="238"/>
      <c r="E24" s="226"/>
    </row>
    <row r="25" spans="1:134" ht="19.5" thickTop="1" x14ac:dyDescent="0.25">
      <c r="A25" s="239"/>
      <c r="B25" s="240" t="s">
        <v>254</v>
      </c>
      <c r="C25" s="241"/>
      <c r="D25" s="248" t="s">
        <v>347</v>
      </c>
      <c r="E25" s="254" t="s">
        <v>264</v>
      </c>
    </row>
    <row r="26" spans="1:134" ht="19.5" thickBot="1" x14ac:dyDescent="0.3">
      <c r="A26" s="224"/>
      <c r="B26" s="223"/>
      <c r="C26" s="224"/>
      <c r="D26" s="238"/>
      <c r="E26" s="226"/>
    </row>
    <row r="27" spans="1:134" ht="19.5" thickTop="1" x14ac:dyDescent="0.25">
      <c r="A27" s="239"/>
      <c r="B27" s="240" t="s">
        <v>325</v>
      </c>
      <c r="C27" s="241"/>
      <c r="D27" s="248" t="s">
        <v>348</v>
      </c>
      <c r="E27" s="254" t="s">
        <v>264</v>
      </c>
    </row>
    <row r="28" spans="1:134" ht="19.5" thickBot="1" x14ac:dyDescent="0.3">
      <c r="A28" s="224"/>
      <c r="B28" s="223"/>
      <c r="C28" s="224"/>
      <c r="D28" s="225"/>
      <c r="E28" s="226"/>
    </row>
    <row r="29" spans="1:134" ht="57" thickTop="1" x14ac:dyDescent="0.25">
      <c r="A29" s="239"/>
      <c r="B29" s="240" t="s">
        <v>205</v>
      </c>
      <c r="C29" s="241"/>
      <c r="D29" s="242" t="s">
        <v>349</v>
      </c>
      <c r="E29" s="231" t="s">
        <v>350</v>
      </c>
    </row>
    <row r="30" spans="1:134" ht="19.5" thickBot="1" x14ac:dyDescent="0.3">
      <c r="A30" s="224"/>
      <c r="B30" s="223"/>
      <c r="C30" s="224"/>
      <c r="D30" s="225"/>
      <c r="E30" s="226"/>
    </row>
    <row r="31" spans="1:134" ht="39.75" customHeight="1" thickTop="1" x14ac:dyDescent="0.25">
      <c r="A31" s="239"/>
      <c r="B31" s="245" t="s">
        <v>203</v>
      </c>
      <c r="C31" s="229"/>
      <c r="D31" s="242" t="s">
        <v>351</v>
      </c>
      <c r="E31" s="231" t="s">
        <v>352</v>
      </c>
    </row>
    <row r="32" spans="1:134" s="182" customFormat="1" ht="28.5" customHeight="1" thickBot="1" x14ac:dyDescent="0.3">
      <c r="A32" s="181"/>
      <c r="B32" s="180"/>
      <c r="C32" s="178"/>
      <c r="D32" s="179"/>
      <c r="E32" s="177"/>
      <c r="F32"/>
      <c r="G32"/>
      <c r="H32"/>
      <c r="I32"/>
      <c r="J32"/>
      <c r="K32"/>
      <c r="L32"/>
      <c r="M32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</row>
    <row r="33" spans="1:7" ht="19.5" thickTop="1" x14ac:dyDescent="0.25">
      <c r="A33" s="372" t="s">
        <v>267</v>
      </c>
      <c r="B33" s="372"/>
      <c r="C33" s="372"/>
      <c r="D33" s="372"/>
      <c r="E33" s="372"/>
      <c r="F33" s="171"/>
      <c r="G33" s="171"/>
    </row>
    <row r="34" spans="1:7" ht="36" customHeight="1" x14ac:dyDescent="0.3">
      <c r="A34" s="371" t="s">
        <v>451</v>
      </c>
      <c r="B34" s="371"/>
      <c r="C34" s="371"/>
      <c r="D34" s="371"/>
      <c r="E34" s="371"/>
      <c r="F34" s="171"/>
      <c r="G34" s="171"/>
    </row>
    <row r="35" spans="1:7" ht="18.75" x14ac:dyDescent="0.3">
      <c r="A35" s="249" t="s">
        <v>261</v>
      </c>
      <c r="B35" s="249"/>
      <c r="C35" s="250"/>
      <c r="D35" s="250"/>
      <c r="E35" s="251"/>
      <c r="F35" s="171"/>
      <c r="G35" s="171"/>
    </row>
    <row r="36" spans="1:7" ht="18.75" x14ac:dyDescent="0.3">
      <c r="A36" s="371" t="s">
        <v>262</v>
      </c>
      <c r="B36" s="371"/>
      <c r="C36" s="371"/>
      <c r="D36" s="371"/>
      <c r="E36" s="371"/>
      <c r="F36" s="171"/>
      <c r="G36" s="171"/>
    </row>
    <row r="37" spans="1:7" ht="21" x14ac:dyDescent="0.3">
      <c r="A37" s="249" t="s">
        <v>353</v>
      </c>
      <c r="B37" s="252"/>
      <c r="C37" s="253"/>
      <c r="D37" s="253"/>
      <c r="E37" s="253"/>
      <c r="F37" s="171"/>
      <c r="G37" s="171"/>
    </row>
    <row r="38" spans="1:7" x14ac:dyDescent="0.25">
      <c r="B38" s="10"/>
      <c r="C38" s="373"/>
      <c r="D38" s="373"/>
      <c r="E38" s="373"/>
    </row>
    <row r="39" spans="1:7" x14ac:dyDescent="0.25">
      <c r="B39" s="10"/>
      <c r="C39" s="376"/>
      <c r="D39" s="376"/>
      <c r="E39" s="376"/>
    </row>
    <row r="40" spans="1:7" x14ac:dyDescent="0.25">
      <c r="B40" s="10"/>
      <c r="C40" s="373"/>
      <c r="D40" s="373"/>
      <c r="E40" s="373"/>
    </row>
    <row r="41" spans="1:7" x14ac:dyDescent="0.25">
      <c r="B41" s="10"/>
      <c r="C41" s="373"/>
      <c r="D41" s="373"/>
      <c r="E41" s="373"/>
    </row>
    <row r="42" spans="1:7" x14ac:dyDescent="0.25">
      <c r="B42" s="10"/>
      <c r="C42" s="373"/>
      <c r="D42" s="373"/>
      <c r="E42" s="373"/>
    </row>
    <row r="43" spans="1:7" x14ac:dyDescent="0.25">
      <c r="B43" s="10"/>
      <c r="C43" s="373"/>
      <c r="D43" s="373"/>
      <c r="E43" s="373"/>
    </row>
    <row r="44" spans="1:7" x14ac:dyDescent="0.25">
      <c r="B44" s="173"/>
      <c r="C44" s="373"/>
      <c r="D44" s="373"/>
      <c r="E44" s="373"/>
    </row>
  </sheetData>
  <mergeCells count="20">
    <mergeCell ref="A1:B1"/>
    <mergeCell ref="C1:D1"/>
    <mergeCell ref="B12:B14"/>
    <mergeCell ref="A12:A14"/>
    <mergeCell ref="A2:A4"/>
    <mergeCell ref="B2:B4"/>
    <mergeCell ref="A8:A10"/>
    <mergeCell ref="B8:B10"/>
    <mergeCell ref="C42:E42"/>
    <mergeCell ref="C43:E43"/>
    <mergeCell ref="C44:E44"/>
    <mergeCell ref="C38:E38"/>
    <mergeCell ref="C39:E39"/>
    <mergeCell ref="C40:E40"/>
    <mergeCell ref="B18:B19"/>
    <mergeCell ref="A34:E34"/>
    <mergeCell ref="A33:E33"/>
    <mergeCell ref="A36:E36"/>
    <mergeCell ref="C41:E41"/>
    <mergeCell ref="A18:A19"/>
  </mergeCells>
  <pageMargins left="0.25" right="0.2" top="0.75" bottom="0.75" header="0.3" footer="0.3"/>
  <pageSetup scale="69" fitToHeight="0" orientation="portrait" r:id="rId1"/>
  <headerFooter>
    <oddHeader>&amp;L&amp;14Project:
Reach ID:&amp;R&amp;"-,Bold"&amp;14Minnesota Stream Quantification Tool 
Parameter Selection Checklist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</xdr:row>
                    <xdr:rowOff>9525</xdr:rowOff>
                  </from>
                  <to>
                    <xdr:col>0</xdr:col>
                    <xdr:colOff>161925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9525</xdr:rowOff>
                  </from>
                  <to>
                    <xdr:col>2</xdr:col>
                    <xdr:colOff>161925</xdr:colOff>
                    <xdr:row>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161925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85725</xdr:rowOff>
                  </from>
                  <to>
                    <xdr:col>2</xdr:col>
                    <xdr:colOff>161925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9525</xdr:rowOff>
                  </from>
                  <to>
                    <xdr:col>2</xdr:col>
                    <xdr:colOff>161925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9525</xdr:rowOff>
                  </from>
                  <to>
                    <xdr:col>2</xdr:col>
                    <xdr:colOff>161925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2</xdr:col>
                    <xdr:colOff>161925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2</xdr:col>
                    <xdr:colOff>161925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9525</xdr:rowOff>
                  </from>
                  <to>
                    <xdr:col>2</xdr:col>
                    <xdr:colOff>161925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</xdr:col>
                    <xdr:colOff>2228850</xdr:colOff>
                    <xdr:row>17</xdr:row>
                    <xdr:rowOff>104775</xdr:rowOff>
                  </from>
                  <to>
                    <xdr:col>2</xdr:col>
                    <xdr:colOff>161925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9525</xdr:rowOff>
                  </from>
                  <to>
                    <xdr:col>2</xdr:col>
                    <xdr:colOff>161925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5" name="Check Box 19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104775</xdr:rowOff>
                  </from>
                  <to>
                    <xdr:col>2</xdr:col>
                    <xdr:colOff>171450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6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9525</xdr:rowOff>
                  </from>
                  <to>
                    <xdr:col>2</xdr:col>
                    <xdr:colOff>161925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7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2</xdr:col>
                    <xdr:colOff>161925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8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9525</xdr:rowOff>
                  </from>
                  <to>
                    <xdr:col>2</xdr:col>
                    <xdr:colOff>161925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9" name="Check Box 24">
              <controlPr defaultSize="0" autoFill="0" autoLine="0" autoPict="0">
                <anchor moveWithCells="1">
                  <from>
                    <xdr:col>1</xdr:col>
                    <xdr:colOff>2228850</xdr:colOff>
                    <xdr:row>28</xdr:row>
                    <xdr:rowOff>142875</xdr:rowOff>
                  </from>
                  <to>
                    <xdr:col>2</xdr:col>
                    <xdr:colOff>161925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38100</xdr:rowOff>
                  </from>
                  <to>
                    <xdr:col>2</xdr:col>
                    <xdr:colOff>161925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1" name="Check Box 27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38100</xdr:rowOff>
                  </from>
                  <to>
                    <xdr:col>0</xdr:col>
                    <xdr:colOff>171450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2" name="Check Box 28">
              <controlPr defaultSize="0" autoFill="0" autoLine="0" autoPict="0">
                <anchor moveWithCells="1">
                  <from>
                    <xdr:col>0</xdr:col>
                    <xdr:colOff>9525</xdr:colOff>
                    <xdr:row>28</xdr:row>
                    <xdr:rowOff>114300</xdr:rowOff>
                  </from>
                  <to>
                    <xdr:col>0</xdr:col>
                    <xdr:colOff>171450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3" name="Check Box 29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9525</xdr:rowOff>
                  </from>
                  <to>
                    <xdr:col>0</xdr:col>
                    <xdr:colOff>161925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4" name="Check Box 30">
              <controlPr defaultSize="0" autoFill="0" autoLine="0" autoPict="0">
                <anchor moveWithCells="1">
                  <from>
                    <xdr:col>0</xdr:col>
                    <xdr:colOff>0</xdr:colOff>
                    <xdr:row>24</xdr:row>
                    <xdr:rowOff>9525</xdr:rowOff>
                  </from>
                  <to>
                    <xdr:col>0</xdr:col>
                    <xdr:colOff>161925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5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0</xdr:col>
                    <xdr:colOff>161925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6" name="Check Box 32">
              <controlPr defaultSize="0" autoFill="0" autoLine="0" autoPict="0">
                <anchor moveWithCells="1">
                  <from>
                    <xdr:col>0</xdr:col>
                    <xdr:colOff>28575</xdr:colOff>
                    <xdr:row>20</xdr:row>
                    <xdr:rowOff>114300</xdr:rowOff>
                  </from>
                  <to>
                    <xdr:col>0</xdr:col>
                    <xdr:colOff>190500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7" name="Check Box 34">
              <controlPr defaultSize="0" autoFill="0" autoLine="0" autoPict="0">
                <anchor moveWithCells="1">
                  <from>
                    <xdr:col>0</xdr:col>
                    <xdr:colOff>19050</xdr:colOff>
                    <xdr:row>17</xdr:row>
                    <xdr:rowOff>228600</xdr:rowOff>
                  </from>
                  <to>
                    <xdr:col>0</xdr:col>
                    <xdr:colOff>171450</xdr:colOff>
                    <xdr:row>17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8" name="Check Box 35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9525</xdr:rowOff>
                  </from>
                  <to>
                    <xdr:col>0</xdr:col>
                    <xdr:colOff>161925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9" name="Check Box 36">
              <controlPr defaultSize="0" autoFill="0" autoLine="0" autoPict="0">
                <anchor moveWithCells="1">
                  <from>
                    <xdr:col>0</xdr:col>
                    <xdr:colOff>9525</xdr:colOff>
                    <xdr:row>12</xdr:row>
                    <xdr:rowOff>9525</xdr:rowOff>
                  </from>
                  <to>
                    <xdr:col>0</xdr:col>
                    <xdr:colOff>171450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0" name="Check Box 37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19050</xdr:rowOff>
                  </from>
                  <to>
                    <xdr:col>0</xdr:col>
                    <xdr:colOff>161925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1" name="Check Box 38">
              <controlPr defaultSize="0" autoFill="0" autoLine="0" autoPict="0">
                <anchor moveWithCells="1">
                  <from>
                    <xdr:col>0</xdr:col>
                    <xdr:colOff>9525</xdr:colOff>
                    <xdr:row>5</xdr:row>
                    <xdr:rowOff>85725</xdr:rowOff>
                  </from>
                  <to>
                    <xdr:col>0</xdr:col>
                    <xdr:colOff>171450</xdr:colOff>
                    <xdr:row>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972A-01F8-4524-9D91-CD601B1F7B47}">
  <dimension ref="A1:S62"/>
  <sheetViews>
    <sheetView zoomScaleNormal="100" workbookViewId="0"/>
  </sheetViews>
  <sheetFormatPr defaultRowHeight="15" x14ac:dyDescent="0.25"/>
  <cols>
    <col min="1" max="1" width="13.28515625" customWidth="1"/>
    <col min="2" max="2" width="18.42578125" customWidth="1"/>
    <col min="3" max="3" width="7.140625" customWidth="1"/>
    <col min="4" max="4" width="4.7109375" customWidth="1"/>
    <col min="5" max="5" width="2" customWidth="1"/>
    <col min="6" max="6" width="5.7109375" customWidth="1"/>
    <col min="7" max="7" width="2.7109375" customWidth="1"/>
    <col min="8" max="8" width="11.85546875" customWidth="1"/>
    <col min="9" max="9" width="8.85546875" customWidth="1"/>
    <col min="10" max="10" width="2.140625" customWidth="1"/>
    <col min="11" max="11" width="10" customWidth="1"/>
    <col min="12" max="12" width="12.42578125" customWidth="1"/>
  </cols>
  <sheetData>
    <row r="1" spans="1:19" x14ac:dyDescent="0.25">
      <c r="A1" s="295" t="s">
        <v>327</v>
      </c>
      <c r="B1" s="261"/>
      <c r="C1" s="261"/>
      <c r="D1" s="261"/>
      <c r="E1" s="261"/>
      <c r="F1" s="261"/>
      <c r="G1" s="261"/>
      <c r="H1" s="261"/>
      <c r="I1" s="261"/>
      <c r="J1" s="261"/>
      <c r="K1" s="296"/>
    </row>
    <row r="2" spans="1:19" ht="3" customHeight="1" x14ac:dyDescent="0.25">
      <c r="A2" s="297"/>
      <c r="K2" s="298"/>
    </row>
    <row r="3" spans="1:19" x14ac:dyDescent="0.25">
      <c r="A3" s="299" t="s">
        <v>393</v>
      </c>
      <c r="B3" s="47"/>
      <c r="C3" s="155"/>
      <c r="D3" s="155"/>
      <c r="E3" s="155"/>
      <c r="F3" s="155"/>
      <c r="G3" s="155"/>
      <c r="H3" s="155"/>
      <c r="I3" s="155"/>
      <c r="J3" s="155"/>
      <c r="K3" s="300"/>
      <c r="L3" s="155"/>
    </row>
    <row r="4" spans="1:19" ht="15.75" x14ac:dyDescent="0.25">
      <c r="A4" s="301" t="s">
        <v>394</v>
      </c>
      <c r="B4" s="302"/>
      <c r="C4" s="155" t="s">
        <v>395</v>
      </c>
      <c r="E4" s="155"/>
      <c r="F4" s="155"/>
      <c r="G4" s="155"/>
      <c r="H4" s="155"/>
      <c r="I4" s="155"/>
      <c r="J4" s="155"/>
      <c r="K4" s="300"/>
      <c r="L4" s="155"/>
    </row>
    <row r="5" spans="1:19" ht="2.1" customHeight="1" x14ac:dyDescent="0.25">
      <c r="A5" s="303"/>
      <c r="K5" s="298"/>
    </row>
    <row r="6" spans="1:19" ht="18" x14ac:dyDescent="0.25">
      <c r="A6" s="639" t="s">
        <v>396</v>
      </c>
      <c r="B6" s="639"/>
      <c r="C6" s="639"/>
      <c r="D6" s="639"/>
      <c r="E6" s="639"/>
      <c r="F6" s="639"/>
      <c r="G6" s="639"/>
      <c r="H6" s="639"/>
      <c r="I6" s="639"/>
      <c r="J6" s="639"/>
      <c r="K6" s="639"/>
    </row>
    <row r="7" spans="1:19" ht="2.1" customHeight="1" x14ac:dyDescent="0.25">
      <c r="A7" s="304"/>
      <c r="B7" s="283"/>
      <c r="J7" s="43"/>
      <c r="K7" s="305"/>
    </row>
    <row r="8" spans="1:19" s="32" customFormat="1" x14ac:dyDescent="0.25">
      <c r="A8" s="306" t="s">
        <v>397</v>
      </c>
      <c r="B8" s="640" t="s">
        <v>398</v>
      </c>
      <c r="C8" s="640"/>
      <c r="D8" s="640"/>
      <c r="E8" s="640"/>
      <c r="F8" s="640"/>
      <c r="G8" s="641" t="s">
        <v>399</v>
      </c>
      <c r="H8" s="642"/>
      <c r="I8" s="592" t="s">
        <v>328</v>
      </c>
      <c r="J8" s="593"/>
      <c r="K8" s="307" t="s">
        <v>400</v>
      </c>
    </row>
    <row r="9" spans="1:19" s="32" customFormat="1" ht="15" customHeight="1" x14ac:dyDescent="0.25">
      <c r="A9" s="308" t="s">
        <v>401</v>
      </c>
      <c r="B9" s="631" t="s">
        <v>402</v>
      </c>
      <c r="C9" s="631"/>
      <c r="D9" s="631"/>
      <c r="E9" s="631"/>
      <c r="F9" s="631"/>
      <c r="G9" s="643"/>
      <c r="H9" s="643"/>
      <c r="I9" s="563" t="s">
        <v>329</v>
      </c>
      <c r="J9" s="564"/>
      <c r="K9" s="309">
        <v>0.97499999999999998</v>
      </c>
      <c r="N9" s="310"/>
      <c r="O9" s="310"/>
      <c r="P9" s="310"/>
      <c r="Q9" s="310"/>
      <c r="R9" s="310"/>
      <c r="S9" s="310"/>
    </row>
    <row r="10" spans="1:19" s="32" customFormat="1" ht="15" customHeight="1" x14ac:dyDescent="0.25">
      <c r="A10" s="308" t="s">
        <v>403</v>
      </c>
      <c r="B10" s="631" t="s">
        <v>404</v>
      </c>
      <c r="C10" s="631"/>
      <c r="D10" s="631"/>
      <c r="E10" s="631"/>
      <c r="F10" s="631"/>
      <c r="G10" s="631"/>
      <c r="H10" s="631"/>
      <c r="I10" s="563" t="s">
        <v>330</v>
      </c>
      <c r="J10" s="564"/>
      <c r="K10" s="311">
        <v>0.85</v>
      </c>
      <c r="N10" s="310"/>
      <c r="O10" s="310"/>
      <c r="P10" s="310"/>
      <c r="Q10" s="310"/>
      <c r="R10" s="310"/>
      <c r="S10" s="310"/>
    </row>
    <row r="11" spans="1:19" s="32" customFormat="1" ht="15" customHeight="1" x14ac:dyDescent="0.25">
      <c r="A11" s="308" t="s">
        <v>405</v>
      </c>
      <c r="B11" s="631" t="s">
        <v>406</v>
      </c>
      <c r="C11" s="631"/>
      <c r="D11" s="631"/>
      <c r="E11" s="631"/>
      <c r="F11" s="631"/>
      <c r="G11" s="631"/>
      <c r="H11" s="631"/>
      <c r="I11" s="563" t="s">
        <v>331</v>
      </c>
      <c r="J11" s="564"/>
      <c r="K11" s="309">
        <v>0.625</v>
      </c>
      <c r="N11" s="312"/>
      <c r="O11" s="312"/>
      <c r="P11" s="312"/>
      <c r="Q11" s="312"/>
      <c r="R11" s="312"/>
      <c r="S11" s="312"/>
    </row>
    <row r="12" spans="1:19" s="32" customFormat="1" ht="15" customHeight="1" x14ac:dyDescent="0.25">
      <c r="A12" s="308" t="s">
        <v>407</v>
      </c>
      <c r="B12" s="631" t="s">
        <v>408</v>
      </c>
      <c r="C12" s="631"/>
      <c r="D12" s="631"/>
      <c r="E12" s="631"/>
      <c r="F12" s="631"/>
      <c r="G12" s="637" t="str">
        <f>IF(G10="","",SUM(H10:H11))</f>
        <v/>
      </c>
      <c r="H12" s="638"/>
      <c r="I12" s="563" t="s">
        <v>332</v>
      </c>
      <c r="J12" s="564"/>
      <c r="K12" s="313">
        <v>0.375</v>
      </c>
      <c r="N12" s="314"/>
    </row>
    <row r="13" spans="1:19" s="32" customFormat="1" x14ac:dyDescent="0.25">
      <c r="A13" s="619" t="s">
        <v>242</v>
      </c>
      <c r="B13" s="619"/>
      <c r="C13" s="619"/>
      <c r="D13" s="619"/>
      <c r="E13" s="619"/>
      <c r="F13" s="619"/>
      <c r="G13" s="620"/>
      <c r="H13" s="619"/>
      <c r="I13" s="563" t="s">
        <v>333</v>
      </c>
      <c r="J13" s="564"/>
      <c r="K13" s="315">
        <v>0.15</v>
      </c>
    </row>
    <row r="14" spans="1:19" s="32" customFormat="1" x14ac:dyDescent="0.25">
      <c r="A14" s="632"/>
      <c r="B14" s="632"/>
      <c r="C14" s="632"/>
      <c r="D14" s="632"/>
      <c r="E14" s="632"/>
      <c r="F14" s="632"/>
      <c r="G14" s="632"/>
      <c r="H14" s="632"/>
      <c r="I14" s="563" t="s">
        <v>334</v>
      </c>
      <c r="J14" s="564"/>
      <c r="K14" s="316">
        <v>0.03</v>
      </c>
    </row>
    <row r="15" spans="1:19" s="32" customFormat="1" x14ac:dyDescent="0.25">
      <c r="A15" s="632"/>
      <c r="B15" s="632"/>
      <c r="C15" s="632"/>
      <c r="D15" s="632"/>
      <c r="E15" s="632"/>
      <c r="F15" s="632"/>
      <c r="G15" s="632"/>
      <c r="H15" s="632"/>
      <c r="I15" s="563" t="s">
        <v>335</v>
      </c>
      <c r="J15" s="564"/>
      <c r="K15" s="313">
        <v>5.0000000000000001E-3</v>
      </c>
    </row>
    <row r="16" spans="1:19" s="32" customFormat="1" x14ac:dyDescent="0.25">
      <c r="A16" s="632"/>
      <c r="B16" s="632"/>
      <c r="C16" s="632"/>
      <c r="D16" s="632"/>
      <c r="E16" s="632"/>
      <c r="F16" s="632"/>
      <c r="G16" s="632"/>
      <c r="H16" s="632"/>
      <c r="I16" s="633">
        <v>0</v>
      </c>
      <c r="J16" s="634"/>
      <c r="K16" s="313">
        <v>0</v>
      </c>
    </row>
    <row r="17" spans="1:11" ht="12.95" customHeight="1" x14ac:dyDescent="0.25">
      <c r="A17" s="635" t="s">
        <v>409</v>
      </c>
      <c r="B17" s="635"/>
      <c r="C17" s="635"/>
      <c r="D17" s="635"/>
      <c r="E17" s="635"/>
      <c r="F17" s="635"/>
      <c r="G17" s="635"/>
      <c r="H17" s="635"/>
      <c r="I17" s="635"/>
      <c r="J17" s="636"/>
      <c r="K17" s="636"/>
    </row>
    <row r="18" spans="1:11" ht="12.95" customHeight="1" x14ac:dyDescent="0.25">
      <c r="A18" s="571" t="s">
        <v>410</v>
      </c>
      <c r="B18" s="572"/>
      <c r="C18" s="572"/>
      <c r="D18" s="572"/>
      <c r="E18" s="572"/>
      <c r="F18" s="572"/>
      <c r="G18" s="572"/>
      <c r="H18" s="572"/>
      <c r="I18" s="572"/>
      <c r="J18" s="572"/>
      <c r="K18" s="573"/>
    </row>
    <row r="19" spans="1:11" ht="12.95" customHeight="1" x14ac:dyDescent="0.25">
      <c r="A19" s="625" t="s">
        <v>411</v>
      </c>
      <c r="B19" s="626"/>
      <c r="C19" s="626"/>
      <c r="D19" s="626"/>
      <c r="E19" s="626"/>
      <c r="F19" s="626"/>
      <c r="G19" s="626"/>
      <c r="H19" s="626"/>
      <c r="I19" s="626"/>
      <c r="J19" s="626"/>
      <c r="K19" s="627"/>
    </row>
    <row r="20" spans="1:11" ht="2.1" customHeight="1" thickBot="1" x14ac:dyDescent="0.3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5.0999999999999996" customHeight="1" thickBot="1" x14ac:dyDescent="0.3">
      <c r="A21" s="320"/>
      <c r="B21" s="321"/>
      <c r="C21" s="321"/>
      <c r="D21" s="321"/>
      <c r="E21" s="321"/>
      <c r="F21" s="321"/>
      <c r="G21" s="321"/>
      <c r="H21" s="322"/>
      <c r="I21" s="321"/>
      <c r="J21" s="321"/>
      <c r="K21" s="323"/>
    </row>
    <row r="22" spans="1:11" ht="15.75" customHeight="1" x14ac:dyDescent="0.25">
      <c r="A22" s="628" t="s">
        <v>412</v>
      </c>
      <c r="B22" s="629"/>
      <c r="C22" s="629"/>
      <c r="D22" s="629"/>
      <c r="E22" s="629"/>
      <c r="F22" s="629"/>
      <c r="G22" s="629"/>
      <c r="H22" s="629"/>
      <c r="I22" s="629"/>
      <c r="J22" s="629"/>
      <c r="K22" s="630"/>
    </row>
    <row r="23" spans="1:11" s="32" customFormat="1" ht="15" customHeight="1" x14ac:dyDescent="0.25">
      <c r="A23" s="324" t="s">
        <v>413</v>
      </c>
      <c r="H23" s="621" t="s">
        <v>452</v>
      </c>
      <c r="I23" s="621"/>
      <c r="J23" s="621"/>
      <c r="K23" s="622"/>
    </row>
    <row r="24" spans="1:11" ht="15" customHeight="1" x14ac:dyDescent="0.25">
      <c r="A24" s="606" t="s">
        <v>414</v>
      </c>
      <c r="B24" s="606"/>
      <c r="C24" s="604"/>
      <c r="D24" s="604"/>
      <c r="H24" s="159" t="s">
        <v>415</v>
      </c>
      <c r="I24" s="604">
        <v>2.5000000000000001E-3</v>
      </c>
      <c r="J24" s="604"/>
      <c r="K24" s="325"/>
    </row>
    <row r="25" spans="1:11" ht="5.0999999999999996" customHeight="1" x14ac:dyDescent="0.25">
      <c r="A25" s="326"/>
      <c r="K25" s="298"/>
    </row>
    <row r="26" spans="1:11" ht="15.75" customHeight="1" x14ac:dyDescent="0.25">
      <c r="A26" s="609" t="s">
        <v>464</v>
      </c>
      <c r="B26" s="609" t="s">
        <v>459</v>
      </c>
      <c r="C26" s="611" t="s">
        <v>465</v>
      </c>
      <c r="D26" s="612"/>
      <c r="E26" s="613"/>
      <c r="F26" s="617" t="s">
        <v>416</v>
      </c>
      <c r="G26" s="327"/>
      <c r="H26" s="328"/>
      <c r="I26" s="328"/>
      <c r="J26" s="623"/>
      <c r="K26" s="624"/>
    </row>
    <row r="27" spans="1:11" ht="15" customHeight="1" x14ac:dyDescent="0.25">
      <c r="A27" s="610"/>
      <c r="B27" s="610"/>
      <c r="C27" s="614"/>
      <c r="D27" s="615"/>
      <c r="E27" s="616"/>
      <c r="F27" s="618"/>
      <c r="G27" s="300"/>
      <c r="H27" s="605" t="s">
        <v>417</v>
      </c>
      <c r="I27" s="459"/>
      <c r="J27" s="459"/>
      <c r="K27" s="459"/>
    </row>
    <row r="28" spans="1:11" ht="15" customHeight="1" x14ac:dyDescent="0.25">
      <c r="A28" s="363" t="s">
        <v>453</v>
      </c>
      <c r="B28" s="364">
        <v>1.25</v>
      </c>
      <c r="C28" s="529">
        <f t="shared" ref="C28:C35" si="0">(0.00007854*(B28^2))*F28</f>
        <v>0</v>
      </c>
      <c r="D28" s="591"/>
      <c r="E28" s="530"/>
      <c r="F28" s="157"/>
      <c r="G28" s="330"/>
      <c r="H28" s="607">
        <f>C47/I24</f>
        <v>0</v>
      </c>
      <c r="I28" s="608"/>
      <c r="J28" s="608"/>
      <c r="K28" s="608"/>
    </row>
    <row r="29" spans="1:11" ht="15" customHeight="1" x14ac:dyDescent="0.25">
      <c r="A29" s="363" t="s">
        <v>454</v>
      </c>
      <c r="B29" s="364">
        <v>3.75</v>
      </c>
      <c r="C29" s="529">
        <f t="shared" si="0"/>
        <v>0</v>
      </c>
      <c r="D29" s="591"/>
      <c r="E29" s="530"/>
      <c r="F29" s="157">
        <v>0</v>
      </c>
      <c r="G29" s="331"/>
      <c r="H29" s="260"/>
      <c r="I29" s="161"/>
      <c r="J29" s="577"/>
      <c r="K29" s="578"/>
    </row>
    <row r="30" spans="1:11" ht="15" customHeight="1" x14ac:dyDescent="0.25">
      <c r="A30" s="363" t="s">
        <v>455</v>
      </c>
      <c r="B30" s="364">
        <v>6.75</v>
      </c>
      <c r="C30" s="529">
        <f t="shared" si="0"/>
        <v>0</v>
      </c>
      <c r="D30" s="591"/>
      <c r="E30" s="530"/>
      <c r="F30" s="157">
        <v>0</v>
      </c>
      <c r="G30" s="331"/>
      <c r="H30" s="260"/>
      <c r="I30" s="161"/>
      <c r="J30" s="577"/>
      <c r="K30" s="578"/>
    </row>
    <row r="31" spans="1:11" ht="15" customHeight="1" x14ac:dyDescent="0.25">
      <c r="A31" s="363" t="s">
        <v>456</v>
      </c>
      <c r="B31" s="364">
        <v>10</v>
      </c>
      <c r="C31" s="529">
        <f t="shared" si="0"/>
        <v>0</v>
      </c>
      <c r="D31" s="591"/>
      <c r="E31" s="530"/>
      <c r="F31" s="157">
        <v>0</v>
      </c>
      <c r="G31" s="330"/>
      <c r="H31" s="158" t="s">
        <v>418</v>
      </c>
      <c r="I31" s="157" t="s">
        <v>419</v>
      </c>
      <c r="J31" s="604" t="s">
        <v>420</v>
      </c>
      <c r="K31" s="604"/>
    </row>
    <row r="32" spans="1:11" ht="15" customHeight="1" x14ac:dyDescent="0.25">
      <c r="A32" s="363" t="s">
        <v>457</v>
      </c>
      <c r="B32" s="364">
        <v>16.5</v>
      </c>
      <c r="C32" s="529">
        <f t="shared" si="0"/>
        <v>0</v>
      </c>
      <c r="D32" s="591"/>
      <c r="E32" s="530"/>
      <c r="F32" s="157">
        <v>0</v>
      </c>
      <c r="G32" s="330"/>
      <c r="H32" s="158" t="s">
        <v>421</v>
      </c>
      <c r="I32" s="157">
        <v>2.5000000000000001E-3</v>
      </c>
      <c r="J32" s="597" t="s">
        <v>422</v>
      </c>
      <c r="K32" s="598"/>
    </row>
    <row r="33" spans="1:11" ht="15" customHeight="1" thickBot="1" x14ac:dyDescent="0.3">
      <c r="A33" s="367" t="s">
        <v>458</v>
      </c>
      <c r="B33" s="368">
        <v>25.5</v>
      </c>
      <c r="C33" s="585">
        <f t="shared" si="0"/>
        <v>0</v>
      </c>
      <c r="D33" s="586"/>
      <c r="E33" s="587"/>
      <c r="F33" s="340">
        <v>0</v>
      </c>
      <c r="G33" s="330"/>
      <c r="H33" s="158" t="s">
        <v>423</v>
      </c>
      <c r="I33" s="157">
        <v>0.01</v>
      </c>
      <c r="J33" s="597" t="s">
        <v>422</v>
      </c>
      <c r="K33" s="598"/>
    </row>
    <row r="34" spans="1:11" ht="15" customHeight="1" x14ac:dyDescent="0.25">
      <c r="A34" s="588" t="s">
        <v>460</v>
      </c>
      <c r="B34" s="365"/>
      <c r="C34" s="594">
        <f t="shared" si="0"/>
        <v>0</v>
      </c>
      <c r="D34" s="595"/>
      <c r="E34" s="596"/>
      <c r="F34" s="366">
        <v>1</v>
      </c>
      <c r="G34" s="330"/>
      <c r="H34" s="158" t="s">
        <v>424</v>
      </c>
      <c r="I34" s="157">
        <v>1E-3</v>
      </c>
      <c r="J34" s="597" t="s">
        <v>425</v>
      </c>
      <c r="K34" s="598"/>
    </row>
    <row r="35" spans="1:11" ht="15" customHeight="1" x14ac:dyDescent="0.25">
      <c r="A35" s="589"/>
      <c r="B35" s="329"/>
      <c r="C35" s="529">
        <f t="shared" si="0"/>
        <v>0</v>
      </c>
      <c r="D35" s="591"/>
      <c r="E35" s="530"/>
      <c r="F35" s="157">
        <v>1</v>
      </c>
      <c r="G35" s="330"/>
      <c r="H35" s="158" t="s">
        <v>426</v>
      </c>
      <c r="I35" s="157">
        <v>2E-3</v>
      </c>
      <c r="J35" s="597" t="s">
        <v>425</v>
      </c>
      <c r="K35" s="598"/>
    </row>
    <row r="36" spans="1:11" ht="15" customHeight="1" x14ac:dyDescent="0.25">
      <c r="A36" s="589"/>
      <c r="B36" s="329"/>
      <c r="C36" s="529">
        <f t="shared" ref="C36:C45" si="1">(0.00007854*(B36^2))*F36</f>
        <v>0</v>
      </c>
      <c r="D36" s="591"/>
      <c r="E36" s="530"/>
      <c r="F36" s="157">
        <v>1</v>
      </c>
      <c r="G36" s="161"/>
      <c r="H36" s="260"/>
      <c r="I36" s="161"/>
      <c r="J36" s="332"/>
      <c r="K36" s="333"/>
    </row>
    <row r="37" spans="1:11" ht="15" customHeight="1" x14ac:dyDescent="0.25">
      <c r="A37" s="589"/>
      <c r="B37" s="329"/>
      <c r="C37" s="529">
        <f t="shared" si="1"/>
        <v>0</v>
      </c>
      <c r="D37" s="591"/>
      <c r="E37" s="530"/>
      <c r="F37" s="157">
        <v>1</v>
      </c>
      <c r="G37" s="161"/>
      <c r="H37" s="260"/>
      <c r="I37" s="161"/>
      <c r="J37" s="332"/>
      <c r="K37" s="333"/>
    </row>
    <row r="38" spans="1:11" ht="15" customHeight="1" x14ac:dyDescent="0.25">
      <c r="A38" s="589"/>
      <c r="B38" s="329"/>
      <c r="C38" s="529">
        <f t="shared" si="1"/>
        <v>0</v>
      </c>
      <c r="D38" s="591"/>
      <c r="E38" s="530"/>
      <c r="F38" s="157">
        <v>1</v>
      </c>
      <c r="G38" s="161"/>
      <c r="H38" s="599" t="s">
        <v>427</v>
      </c>
      <c r="I38" s="599"/>
      <c r="J38" s="599"/>
      <c r="K38" s="600"/>
    </row>
    <row r="39" spans="1:11" ht="15" customHeight="1" x14ac:dyDescent="0.25">
      <c r="A39" s="589"/>
      <c r="B39" s="329"/>
      <c r="C39" s="529">
        <f t="shared" si="1"/>
        <v>0</v>
      </c>
      <c r="D39" s="591"/>
      <c r="E39" s="530"/>
      <c r="F39" s="157">
        <v>1</v>
      </c>
      <c r="G39" s="161"/>
      <c r="J39" s="332"/>
      <c r="K39" s="333"/>
    </row>
    <row r="40" spans="1:11" ht="15" customHeight="1" x14ac:dyDescent="0.25">
      <c r="A40" s="589"/>
      <c r="B40" s="329"/>
      <c r="C40" s="529">
        <f t="shared" si="1"/>
        <v>0</v>
      </c>
      <c r="D40" s="591"/>
      <c r="E40" s="530"/>
      <c r="F40" s="157">
        <v>1</v>
      </c>
      <c r="G40" s="161"/>
      <c r="H40" s="601" t="s">
        <v>428</v>
      </c>
      <c r="I40" s="334" t="s">
        <v>429</v>
      </c>
      <c r="J40" s="335"/>
      <c r="K40" s="336"/>
    </row>
    <row r="41" spans="1:11" ht="15" customHeight="1" x14ac:dyDescent="0.25">
      <c r="A41" s="589"/>
      <c r="B41" s="329"/>
      <c r="C41" s="529">
        <f t="shared" si="1"/>
        <v>0</v>
      </c>
      <c r="D41" s="591"/>
      <c r="E41" s="530"/>
      <c r="F41" s="157">
        <v>1</v>
      </c>
      <c r="G41" s="161"/>
      <c r="H41" s="601"/>
      <c r="I41" s="602" t="s">
        <v>415</v>
      </c>
      <c r="J41" s="602"/>
      <c r="K41" s="603"/>
    </row>
    <row r="42" spans="1:11" ht="15" customHeight="1" x14ac:dyDescent="0.25">
      <c r="A42" s="589"/>
      <c r="B42" s="329"/>
      <c r="C42" s="529">
        <f t="shared" si="1"/>
        <v>0</v>
      </c>
      <c r="D42" s="591"/>
      <c r="E42" s="530"/>
      <c r="F42" s="157">
        <v>1</v>
      </c>
      <c r="G42" s="161"/>
      <c r="J42" s="332"/>
      <c r="K42" s="333"/>
    </row>
    <row r="43" spans="1:11" ht="15" customHeight="1" x14ac:dyDescent="0.25">
      <c r="A43" s="589"/>
      <c r="B43" s="329"/>
      <c r="C43" s="529">
        <f t="shared" si="1"/>
        <v>0</v>
      </c>
      <c r="D43" s="591"/>
      <c r="E43" s="530"/>
      <c r="F43" s="157">
        <v>1</v>
      </c>
      <c r="G43" s="161"/>
      <c r="J43" s="332"/>
      <c r="K43" s="333"/>
    </row>
    <row r="44" spans="1:11" ht="15" customHeight="1" x14ac:dyDescent="0.25">
      <c r="A44" s="589"/>
      <c r="B44" s="329"/>
      <c r="C44" s="529">
        <f t="shared" si="1"/>
        <v>0</v>
      </c>
      <c r="D44" s="591"/>
      <c r="E44" s="530"/>
      <c r="F44" s="157">
        <v>1</v>
      </c>
      <c r="G44" s="161"/>
      <c r="H44" s="592" t="s">
        <v>23</v>
      </c>
      <c r="I44" s="593"/>
      <c r="J44" s="332"/>
      <c r="K44" s="333"/>
    </row>
    <row r="45" spans="1:11" ht="15" customHeight="1" x14ac:dyDescent="0.25">
      <c r="A45" s="589"/>
      <c r="B45" s="337"/>
      <c r="C45" s="529">
        <f t="shared" si="1"/>
        <v>0</v>
      </c>
      <c r="D45" s="591"/>
      <c r="E45" s="530"/>
      <c r="F45" s="338">
        <v>1</v>
      </c>
      <c r="G45" s="161"/>
      <c r="H45" s="563" t="s">
        <v>20</v>
      </c>
      <c r="I45" s="564"/>
      <c r="J45" s="332"/>
      <c r="K45" s="333"/>
    </row>
    <row r="46" spans="1:11" ht="15" customHeight="1" thickBot="1" x14ac:dyDescent="0.3">
      <c r="A46" s="590"/>
      <c r="B46" s="339"/>
      <c r="C46" s="585">
        <f>(0.00007854*(B46^2))*F46</f>
        <v>0</v>
      </c>
      <c r="D46" s="586"/>
      <c r="E46" s="587"/>
      <c r="F46" s="340">
        <v>1</v>
      </c>
      <c r="G46" s="161"/>
      <c r="H46" s="529" t="s">
        <v>22</v>
      </c>
      <c r="I46" s="530"/>
      <c r="J46" s="577"/>
      <c r="K46" s="578"/>
    </row>
    <row r="47" spans="1:11" s="32" customFormat="1" ht="17.25" x14ac:dyDescent="0.25">
      <c r="A47" s="341"/>
      <c r="B47" s="341" t="s">
        <v>430</v>
      </c>
      <c r="C47" s="579">
        <f>SUM(C27:E46)</f>
        <v>0</v>
      </c>
      <c r="D47" s="579"/>
      <c r="E47" s="579"/>
      <c r="F47" s="342" t="s">
        <v>431</v>
      </c>
      <c r="G47" s="268"/>
      <c r="H47" s="35"/>
      <c r="I47" s="257"/>
      <c r="J47" s="580"/>
      <c r="K47" s="581"/>
    </row>
    <row r="48" spans="1:11" s="155" customFormat="1" ht="12.95" customHeight="1" x14ac:dyDescent="0.2">
      <c r="A48" s="582" t="s">
        <v>461</v>
      </c>
      <c r="B48" s="583"/>
      <c r="C48" s="583"/>
      <c r="D48" s="583"/>
      <c r="E48" s="583"/>
      <c r="F48" s="583"/>
      <c r="G48" s="583"/>
      <c r="H48" s="583"/>
      <c r="I48" s="583"/>
      <c r="J48" s="583"/>
      <c r="K48" s="584"/>
    </row>
    <row r="49" spans="1:11" s="155" customFormat="1" ht="12.95" customHeight="1" x14ac:dyDescent="0.2">
      <c r="A49" s="571" t="s">
        <v>462</v>
      </c>
      <c r="B49" s="572"/>
      <c r="C49" s="572"/>
      <c r="D49" s="572"/>
      <c r="E49" s="572"/>
      <c r="F49" s="572"/>
      <c r="G49" s="572"/>
      <c r="H49" s="572"/>
      <c r="I49" s="572"/>
      <c r="J49" s="572"/>
      <c r="K49" s="573"/>
    </row>
    <row r="50" spans="1:11" s="155" customFormat="1" ht="12.95" customHeight="1" x14ac:dyDescent="0.2">
      <c r="A50" s="571" t="s">
        <v>463</v>
      </c>
      <c r="B50" s="572"/>
      <c r="C50" s="572"/>
      <c r="D50" s="572"/>
      <c r="E50" s="572"/>
      <c r="F50" s="572"/>
      <c r="G50" s="572"/>
      <c r="H50" s="572"/>
      <c r="I50" s="572"/>
      <c r="J50" s="572"/>
      <c r="K50" s="573"/>
    </row>
    <row r="51" spans="1:11" s="155" customFormat="1" ht="12.95" customHeight="1" x14ac:dyDescent="0.2">
      <c r="A51" s="571" t="s">
        <v>432</v>
      </c>
      <c r="B51" s="572"/>
      <c r="C51" s="572"/>
      <c r="D51" s="572"/>
      <c r="E51" s="572"/>
      <c r="F51" s="572"/>
      <c r="G51" s="572"/>
      <c r="H51" s="572"/>
      <c r="I51" s="572"/>
      <c r="J51" s="572"/>
      <c r="K51" s="573"/>
    </row>
    <row r="52" spans="1:11" x14ac:dyDescent="0.25">
      <c r="A52" s="574"/>
      <c r="B52" s="575"/>
      <c r="C52" s="575"/>
      <c r="D52" s="575"/>
      <c r="E52" s="575"/>
      <c r="F52" s="575"/>
      <c r="G52" s="575"/>
      <c r="H52" s="575"/>
      <c r="I52" s="575"/>
      <c r="J52" s="575"/>
      <c r="K52" s="576"/>
    </row>
    <row r="53" spans="1:11" x14ac:dyDescent="0.25">
      <c r="A53" s="261"/>
      <c r="B53" s="261"/>
      <c r="C53" s="261"/>
      <c r="D53" s="261"/>
      <c r="E53" s="261"/>
      <c r="F53" s="261"/>
      <c r="G53" s="261"/>
      <c r="H53" s="261"/>
      <c r="I53" s="261"/>
      <c r="J53" s="261"/>
      <c r="K53" s="261"/>
    </row>
    <row r="54" spans="1:11" x14ac:dyDescent="0.25">
      <c r="K54" s="156"/>
    </row>
    <row r="55" spans="1:11" x14ac:dyDescent="0.25">
      <c r="K55" s="156"/>
    </row>
    <row r="56" spans="1:11" x14ac:dyDescent="0.25">
      <c r="K56" s="156"/>
    </row>
    <row r="57" spans="1:11" x14ac:dyDescent="0.25">
      <c r="K57" s="156"/>
    </row>
    <row r="58" spans="1:11" x14ac:dyDescent="0.25">
      <c r="K58" s="156"/>
    </row>
    <row r="59" spans="1:11" x14ac:dyDescent="0.25">
      <c r="K59" s="156"/>
    </row>
    <row r="60" spans="1:11" x14ac:dyDescent="0.25">
      <c r="K60" s="156"/>
    </row>
    <row r="61" spans="1:11" x14ac:dyDescent="0.25">
      <c r="K61" s="156"/>
    </row>
    <row r="62" spans="1:11" x14ac:dyDescent="0.25">
      <c r="K62" s="156"/>
    </row>
  </sheetData>
  <mergeCells count="77">
    <mergeCell ref="A6:K6"/>
    <mergeCell ref="B8:F8"/>
    <mergeCell ref="G8:H8"/>
    <mergeCell ref="I8:J8"/>
    <mergeCell ref="B9:F9"/>
    <mergeCell ref="G9:H9"/>
    <mergeCell ref="I9:J9"/>
    <mergeCell ref="B10:F10"/>
    <mergeCell ref="G10:H10"/>
    <mergeCell ref="I10:J10"/>
    <mergeCell ref="B11:F11"/>
    <mergeCell ref="G11:H11"/>
    <mergeCell ref="I11:J11"/>
    <mergeCell ref="I12:J12"/>
    <mergeCell ref="A13:H13"/>
    <mergeCell ref="I13:J13"/>
    <mergeCell ref="H23:K23"/>
    <mergeCell ref="J26:K26"/>
    <mergeCell ref="A18:K18"/>
    <mergeCell ref="A19:K19"/>
    <mergeCell ref="A22:K22"/>
    <mergeCell ref="A14:H16"/>
    <mergeCell ref="I14:J14"/>
    <mergeCell ref="I15:J15"/>
    <mergeCell ref="I16:J16"/>
    <mergeCell ref="A17:K17"/>
    <mergeCell ref="B12:F12"/>
    <mergeCell ref="G12:H12"/>
    <mergeCell ref="H27:K27"/>
    <mergeCell ref="A24:B24"/>
    <mergeCell ref="C24:D24"/>
    <mergeCell ref="I24:J24"/>
    <mergeCell ref="H28:K28"/>
    <mergeCell ref="A26:A27"/>
    <mergeCell ref="B26:B27"/>
    <mergeCell ref="C26:E27"/>
    <mergeCell ref="F26:F27"/>
    <mergeCell ref="C28:E28"/>
    <mergeCell ref="C29:E29"/>
    <mergeCell ref="J29:K29"/>
    <mergeCell ref="C30:E30"/>
    <mergeCell ref="J30:K30"/>
    <mergeCell ref="I41:K41"/>
    <mergeCell ref="C31:E31"/>
    <mergeCell ref="J31:K31"/>
    <mergeCell ref="C32:E32"/>
    <mergeCell ref="J32:K32"/>
    <mergeCell ref="C33:E33"/>
    <mergeCell ref="J33:K33"/>
    <mergeCell ref="J34:K34"/>
    <mergeCell ref="C42:E42"/>
    <mergeCell ref="C35:E35"/>
    <mergeCell ref="J35:K35"/>
    <mergeCell ref="C36:E36"/>
    <mergeCell ref="C37:E37"/>
    <mergeCell ref="C38:E38"/>
    <mergeCell ref="H38:K38"/>
    <mergeCell ref="C39:E39"/>
    <mergeCell ref="C40:E40"/>
    <mergeCell ref="H40:H41"/>
    <mergeCell ref="C41:E41"/>
    <mergeCell ref="A51:K52"/>
    <mergeCell ref="J46:K46"/>
    <mergeCell ref="C47:E47"/>
    <mergeCell ref="J47:K47"/>
    <mergeCell ref="A48:K48"/>
    <mergeCell ref="A49:K49"/>
    <mergeCell ref="A50:K50"/>
    <mergeCell ref="C46:E46"/>
    <mergeCell ref="H46:I46"/>
    <mergeCell ref="A34:A46"/>
    <mergeCell ref="C43:E43"/>
    <mergeCell ref="C44:E44"/>
    <mergeCell ref="H44:I44"/>
    <mergeCell ref="C45:E45"/>
    <mergeCell ref="H45:I45"/>
    <mergeCell ref="C34:E34"/>
  </mergeCells>
  <pageMargins left="0.95" right="0.7" top="0.75" bottom="0.75" header="0.3" footer="0.3"/>
  <pageSetup orientation="portrait" horizontalDpi="360" verticalDpi="360" r:id="rId1"/>
  <headerFooter>
    <oddHeader>&amp;LDate: 
Investigators:&amp;RMinnesota Stream Quantification Tool 
Riparian Vegetation Form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4"/>
  <sheetViews>
    <sheetView zoomScaleNormal="100" workbookViewId="0"/>
  </sheetViews>
  <sheetFormatPr defaultRowHeight="15" x14ac:dyDescent="0.25"/>
  <cols>
    <col min="2" max="2" width="11.7109375" bestFit="1" customWidth="1"/>
    <col min="4" max="8" width="11.7109375" customWidth="1"/>
  </cols>
  <sheetData>
    <row r="1" spans="1:8" x14ac:dyDescent="0.25">
      <c r="A1" s="78" t="s">
        <v>151</v>
      </c>
      <c r="B1" s="79"/>
      <c r="C1" s="79"/>
      <c r="D1" s="80"/>
      <c r="E1" s="80"/>
      <c r="F1" s="81"/>
      <c r="G1" s="81"/>
      <c r="H1" s="82"/>
    </row>
    <row r="2" spans="1:8" x14ac:dyDescent="0.25">
      <c r="A2" s="83" t="s">
        <v>152</v>
      </c>
      <c r="B2" s="84"/>
      <c r="C2" s="84"/>
      <c r="D2" s="85"/>
      <c r="E2" s="85"/>
      <c r="F2" s="86"/>
      <c r="G2" s="86"/>
      <c r="H2" s="87"/>
    </row>
    <row r="3" spans="1:8" x14ac:dyDescent="0.25">
      <c r="A3" s="83" t="s">
        <v>153</v>
      </c>
      <c r="B3" s="84"/>
      <c r="C3" s="121"/>
      <c r="D3" s="85"/>
      <c r="E3" s="85"/>
      <c r="F3" s="86"/>
      <c r="G3" s="86"/>
      <c r="H3" s="87"/>
    </row>
    <row r="4" spans="1:8" x14ac:dyDescent="0.25">
      <c r="A4" s="88" t="s">
        <v>154</v>
      </c>
      <c r="B4" s="89"/>
      <c r="C4" s="89"/>
      <c r="D4" s="90"/>
      <c r="E4" s="90"/>
      <c r="F4" s="91"/>
      <c r="G4" s="91"/>
      <c r="H4" s="92"/>
    </row>
    <row r="5" spans="1:8" ht="15.75" thickBot="1" x14ac:dyDescent="0.3">
      <c r="A5" s="93" t="s">
        <v>155</v>
      </c>
      <c r="B5" s="94"/>
      <c r="C5" s="94"/>
      <c r="D5" s="95"/>
      <c r="E5" s="95"/>
      <c r="F5" s="96"/>
      <c r="G5" s="96"/>
      <c r="H5" s="97"/>
    </row>
    <row r="6" spans="1:8" ht="15.75" thickBot="1" x14ac:dyDescent="0.3"/>
    <row r="7" spans="1:8" ht="15.75" thickBot="1" x14ac:dyDescent="0.3">
      <c r="A7" s="53"/>
      <c r="B7" s="54"/>
      <c r="C7" s="54"/>
      <c r="D7" s="649" t="s">
        <v>156</v>
      </c>
      <c r="E7" s="650"/>
      <c r="F7" s="650"/>
      <c r="G7" s="647" t="s">
        <v>157</v>
      </c>
      <c r="H7" s="648"/>
    </row>
    <row r="8" spans="1:8" ht="15.75" thickBot="1" x14ac:dyDescent="0.3">
      <c r="A8" s="55" t="s">
        <v>158</v>
      </c>
      <c r="B8" s="56" t="s">
        <v>159</v>
      </c>
      <c r="C8" s="57" t="s">
        <v>160</v>
      </c>
      <c r="D8" s="58" t="s">
        <v>161</v>
      </c>
      <c r="E8" s="59" t="s">
        <v>162</v>
      </c>
      <c r="F8" s="98" t="s">
        <v>163</v>
      </c>
      <c r="G8" s="100" t="s">
        <v>164</v>
      </c>
      <c r="H8" s="101" t="s">
        <v>165</v>
      </c>
    </row>
    <row r="9" spans="1:8" ht="20.45" customHeight="1" thickBot="1" x14ac:dyDescent="0.3">
      <c r="A9" s="102"/>
      <c r="B9" s="103" t="s">
        <v>166</v>
      </c>
      <c r="C9" s="104" t="s">
        <v>167</v>
      </c>
      <c r="D9" s="122"/>
      <c r="E9" s="123"/>
      <c r="F9" s="99" t="s">
        <v>168</v>
      </c>
      <c r="G9" s="105" t="s">
        <v>168</v>
      </c>
      <c r="H9" s="106"/>
    </row>
    <row r="10" spans="1:8" ht="20.45" customHeight="1" thickTop="1" x14ac:dyDescent="0.25">
      <c r="A10" s="107"/>
      <c r="B10" s="61" t="s">
        <v>169</v>
      </c>
      <c r="C10" s="62" t="s">
        <v>170</v>
      </c>
      <c r="D10" s="124"/>
      <c r="E10" s="125"/>
      <c r="F10" s="63" t="s">
        <v>168</v>
      </c>
      <c r="G10" s="47" t="s">
        <v>168</v>
      </c>
      <c r="H10" s="108"/>
    </row>
    <row r="11" spans="1:8" ht="20.45" customHeight="1" x14ac:dyDescent="0.25">
      <c r="A11" s="109"/>
      <c r="B11" s="64" t="s">
        <v>171</v>
      </c>
      <c r="C11" s="65" t="s">
        <v>172</v>
      </c>
      <c r="D11" s="126"/>
      <c r="E11" s="124"/>
      <c r="F11" s="63" t="s">
        <v>168</v>
      </c>
      <c r="G11" s="47" t="s">
        <v>168</v>
      </c>
      <c r="H11" s="108"/>
    </row>
    <row r="12" spans="1:8" ht="20.45" customHeight="1" x14ac:dyDescent="0.25">
      <c r="A12" s="109"/>
      <c r="B12" s="64" t="s">
        <v>173</v>
      </c>
      <c r="C12" s="65" t="s">
        <v>174</v>
      </c>
      <c r="D12" s="126"/>
      <c r="E12" s="124"/>
      <c r="F12" s="63" t="s">
        <v>168</v>
      </c>
      <c r="G12" s="47" t="s">
        <v>168</v>
      </c>
      <c r="H12" s="108"/>
    </row>
    <row r="13" spans="1:8" ht="20.45" customHeight="1" x14ac:dyDescent="0.25">
      <c r="A13" s="109"/>
      <c r="B13" s="64" t="s">
        <v>175</v>
      </c>
      <c r="C13" s="65" t="s">
        <v>176</v>
      </c>
      <c r="D13" s="127"/>
      <c r="E13" s="127"/>
      <c r="F13" s="63" t="s">
        <v>168</v>
      </c>
      <c r="G13" s="47" t="s">
        <v>168</v>
      </c>
      <c r="H13" s="108"/>
    </row>
    <row r="14" spans="1:8" ht="20.45" customHeight="1" thickBot="1" x14ac:dyDescent="0.3">
      <c r="A14" s="110"/>
      <c r="B14" s="66" t="s">
        <v>177</v>
      </c>
      <c r="C14" s="67" t="s">
        <v>178</v>
      </c>
      <c r="D14" s="127"/>
      <c r="E14" s="127"/>
      <c r="F14" s="68" t="s">
        <v>168</v>
      </c>
      <c r="G14" s="117" t="s">
        <v>168</v>
      </c>
      <c r="H14" s="118"/>
    </row>
    <row r="15" spans="1:8" ht="20.45" customHeight="1" thickTop="1" x14ac:dyDescent="0.25">
      <c r="A15" s="107"/>
      <c r="B15" s="69" t="s">
        <v>169</v>
      </c>
      <c r="C15" s="70" t="s">
        <v>179</v>
      </c>
      <c r="D15" s="128"/>
      <c r="E15" s="128"/>
      <c r="F15" s="71" t="s">
        <v>168</v>
      </c>
      <c r="G15" s="115" t="s">
        <v>168</v>
      </c>
      <c r="H15" s="116"/>
    </row>
    <row r="16" spans="1:8" ht="20.45" customHeight="1" x14ac:dyDescent="0.25">
      <c r="A16" s="645"/>
      <c r="B16" s="72" t="s">
        <v>169</v>
      </c>
      <c r="C16" s="65" t="s">
        <v>180</v>
      </c>
      <c r="D16" s="126"/>
      <c r="E16" s="126"/>
      <c r="F16" s="73" t="s">
        <v>168</v>
      </c>
      <c r="G16" s="47" t="s">
        <v>168</v>
      </c>
      <c r="H16" s="108"/>
    </row>
    <row r="17" spans="1:8" ht="20.45" customHeight="1" x14ac:dyDescent="0.25">
      <c r="A17" s="645"/>
      <c r="B17" s="64" t="s">
        <v>171</v>
      </c>
      <c r="C17" s="65" t="s">
        <v>181</v>
      </c>
      <c r="D17" s="126"/>
      <c r="E17" s="126"/>
      <c r="F17" s="63" t="s">
        <v>168</v>
      </c>
      <c r="G17" s="47" t="s">
        <v>168</v>
      </c>
      <c r="H17" s="108"/>
    </row>
    <row r="18" spans="1:8" ht="20.45" customHeight="1" x14ac:dyDescent="0.25">
      <c r="A18" s="645"/>
      <c r="B18" s="64" t="s">
        <v>171</v>
      </c>
      <c r="C18" s="65" t="s">
        <v>182</v>
      </c>
      <c r="D18" s="126"/>
      <c r="E18" s="126"/>
      <c r="F18" s="63" t="s">
        <v>168</v>
      </c>
      <c r="G18" s="47" t="s">
        <v>168</v>
      </c>
      <c r="H18" s="108"/>
    </row>
    <row r="19" spans="1:8" ht="20.45" customHeight="1" x14ac:dyDescent="0.25">
      <c r="A19" s="645"/>
      <c r="B19" s="64" t="s">
        <v>173</v>
      </c>
      <c r="C19" s="65" t="s">
        <v>183</v>
      </c>
      <c r="D19" s="129"/>
      <c r="E19" s="126"/>
      <c r="F19" s="63" t="s">
        <v>168</v>
      </c>
      <c r="G19" s="47" t="s">
        <v>168</v>
      </c>
      <c r="H19" s="108"/>
    </row>
    <row r="20" spans="1:8" ht="20.45" customHeight="1" x14ac:dyDescent="0.25">
      <c r="A20" s="645"/>
      <c r="B20" s="64" t="s">
        <v>173</v>
      </c>
      <c r="C20" s="65" t="s">
        <v>184</v>
      </c>
      <c r="D20" s="129"/>
      <c r="E20" s="126"/>
      <c r="F20" s="63" t="s">
        <v>168</v>
      </c>
      <c r="G20" s="47" t="s">
        <v>168</v>
      </c>
      <c r="H20" s="108"/>
    </row>
    <row r="21" spans="1:8" ht="20.45" customHeight="1" x14ac:dyDescent="0.25">
      <c r="A21" s="645"/>
      <c r="B21" s="64" t="s">
        <v>175</v>
      </c>
      <c r="C21" s="65" t="s">
        <v>185</v>
      </c>
      <c r="D21" s="129"/>
      <c r="E21" s="126"/>
      <c r="F21" s="63" t="s">
        <v>168</v>
      </c>
      <c r="G21" s="47" t="s">
        <v>168</v>
      </c>
      <c r="H21" s="108"/>
    </row>
    <row r="22" spans="1:8" ht="20.45" customHeight="1" x14ac:dyDescent="0.25">
      <c r="A22" s="645"/>
      <c r="B22" s="64" t="s">
        <v>175</v>
      </c>
      <c r="C22" s="65" t="s">
        <v>186</v>
      </c>
      <c r="D22" s="129"/>
      <c r="E22" s="126"/>
      <c r="F22" s="63" t="s">
        <v>168</v>
      </c>
      <c r="G22" s="47" t="s">
        <v>168</v>
      </c>
      <c r="H22" s="108"/>
    </row>
    <row r="23" spans="1:8" ht="20.45" customHeight="1" x14ac:dyDescent="0.25">
      <c r="A23" s="645"/>
      <c r="B23" s="64" t="s">
        <v>177</v>
      </c>
      <c r="C23" s="65" t="s">
        <v>187</v>
      </c>
      <c r="D23" s="126"/>
      <c r="E23" s="126"/>
      <c r="F23" s="73" t="s">
        <v>168</v>
      </c>
      <c r="G23" s="47" t="s">
        <v>168</v>
      </c>
      <c r="H23" s="108"/>
    </row>
    <row r="24" spans="1:8" ht="20.45" customHeight="1" thickBot="1" x14ac:dyDescent="0.3">
      <c r="A24" s="646"/>
      <c r="B24" s="74" t="s">
        <v>177</v>
      </c>
      <c r="C24" s="60" t="s">
        <v>188</v>
      </c>
      <c r="D24" s="130"/>
      <c r="E24" s="130"/>
      <c r="F24" s="75" t="s">
        <v>168</v>
      </c>
      <c r="G24" s="117" t="s">
        <v>168</v>
      </c>
      <c r="H24" s="118"/>
    </row>
    <row r="25" spans="1:8" ht="20.45" customHeight="1" thickTop="1" x14ac:dyDescent="0.25">
      <c r="A25" s="644"/>
      <c r="B25" s="61" t="s">
        <v>189</v>
      </c>
      <c r="C25" s="62" t="s">
        <v>190</v>
      </c>
      <c r="D25" s="124"/>
      <c r="E25" s="124"/>
      <c r="F25" s="63" t="s">
        <v>168</v>
      </c>
      <c r="G25" s="115" t="s">
        <v>168</v>
      </c>
      <c r="H25" s="116"/>
    </row>
    <row r="26" spans="1:8" ht="20.45" customHeight="1" x14ac:dyDescent="0.25">
      <c r="A26" s="645"/>
      <c r="B26" s="64" t="s">
        <v>189</v>
      </c>
      <c r="C26" s="65" t="s">
        <v>191</v>
      </c>
      <c r="D26" s="126"/>
      <c r="E26" s="126"/>
      <c r="F26" s="63" t="s">
        <v>168</v>
      </c>
      <c r="G26" s="47" t="s">
        <v>168</v>
      </c>
      <c r="H26" s="108"/>
    </row>
    <row r="27" spans="1:8" ht="20.45" customHeight="1" x14ac:dyDescent="0.25">
      <c r="A27" s="645"/>
      <c r="B27" s="64" t="s">
        <v>192</v>
      </c>
      <c r="C27" s="65" t="s">
        <v>193</v>
      </c>
      <c r="D27" s="126"/>
      <c r="E27" s="126"/>
      <c r="F27" s="63" t="s">
        <v>168</v>
      </c>
      <c r="G27" s="47" t="s">
        <v>168</v>
      </c>
      <c r="H27" s="108"/>
    </row>
    <row r="28" spans="1:8" ht="20.45" customHeight="1" thickBot="1" x14ac:dyDescent="0.3">
      <c r="A28" s="646"/>
      <c r="B28" s="66" t="s">
        <v>192</v>
      </c>
      <c r="C28" s="76" t="s">
        <v>194</v>
      </c>
      <c r="D28" s="130"/>
      <c r="E28" s="130"/>
      <c r="F28" s="77" t="s">
        <v>168</v>
      </c>
      <c r="G28" s="117" t="s">
        <v>168</v>
      </c>
      <c r="H28" s="118"/>
    </row>
    <row r="29" spans="1:8" ht="20.45" customHeight="1" thickTop="1" x14ac:dyDescent="0.25">
      <c r="A29" s="644"/>
      <c r="B29" s="61" t="s">
        <v>189</v>
      </c>
      <c r="C29" s="62" t="s">
        <v>195</v>
      </c>
      <c r="D29" s="131"/>
      <c r="E29" s="124"/>
      <c r="F29" s="63" t="s">
        <v>168</v>
      </c>
      <c r="G29" s="115" t="s">
        <v>168</v>
      </c>
      <c r="H29" s="116"/>
    </row>
    <row r="30" spans="1:8" ht="20.45" customHeight="1" x14ac:dyDescent="0.25">
      <c r="A30" s="645"/>
      <c r="B30" s="64" t="s">
        <v>189</v>
      </c>
      <c r="C30" s="65" t="s">
        <v>196</v>
      </c>
      <c r="D30" s="129"/>
      <c r="E30" s="126"/>
      <c r="F30" s="63" t="s">
        <v>168</v>
      </c>
      <c r="G30" s="47" t="s">
        <v>168</v>
      </c>
      <c r="H30" s="108"/>
    </row>
    <row r="31" spans="1:8" ht="20.45" customHeight="1" x14ac:dyDescent="0.25">
      <c r="A31" s="645"/>
      <c r="B31" s="64" t="s">
        <v>173</v>
      </c>
      <c r="C31" s="65" t="s">
        <v>197</v>
      </c>
      <c r="D31" s="129"/>
      <c r="E31" s="126"/>
      <c r="F31" s="63" t="s">
        <v>168</v>
      </c>
      <c r="G31" s="47" t="s">
        <v>168</v>
      </c>
      <c r="H31" s="108"/>
    </row>
    <row r="32" spans="1:8" ht="20.45" customHeight="1" thickBot="1" x14ac:dyDescent="0.3">
      <c r="A32" s="646"/>
      <c r="B32" s="66" t="s">
        <v>198</v>
      </c>
      <c r="C32" s="76" t="s">
        <v>199</v>
      </c>
      <c r="D32" s="132"/>
      <c r="E32" s="130"/>
      <c r="F32" s="77" t="s">
        <v>168</v>
      </c>
      <c r="G32" s="117" t="s">
        <v>168</v>
      </c>
      <c r="H32" s="118"/>
    </row>
    <row r="33" spans="1:8" ht="20.45" customHeight="1" thickTop="1" thickBot="1" x14ac:dyDescent="0.3">
      <c r="A33" s="111"/>
      <c r="B33" s="112" t="s">
        <v>200</v>
      </c>
      <c r="C33" s="113" t="s">
        <v>201</v>
      </c>
      <c r="D33" s="133"/>
      <c r="E33" s="134"/>
      <c r="F33" s="114" t="s">
        <v>168</v>
      </c>
      <c r="G33" s="119" t="s">
        <v>168</v>
      </c>
      <c r="H33" s="120"/>
    </row>
    <row r="34" spans="1:8" x14ac:dyDescent="0.25">
      <c r="A34" t="s">
        <v>202</v>
      </c>
    </row>
  </sheetData>
  <mergeCells count="5">
    <mergeCell ref="A25:A28"/>
    <mergeCell ref="A29:A32"/>
    <mergeCell ref="G7:H7"/>
    <mergeCell ref="D7:F7"/>
    <mergeCell ref="A16:A24"/>
  </mergeCells>
  <pageMargins left="0.7" right="0.7" top="0.75" bottom="0.75" header="0.3" footer="0.3"/>
  <pageSetup orientation="portrait" r:id="rId1"/>
  <headerFooter>
    <oddHeader>&amp;C&amp;"-,Bold"&amp;14PEBBLE COUNT DATA SHEET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9554-77B3-402D-8782-EA24B596A0B8}">
  <dimension ref="A1:GU34"/>
  <sheetViews>
    <sheetView zoomScaleNormal="100" workbookViewId="0"/>
  </sheetViews>
  <sheetFormatPr defaultRowHeight="15" x14ac:dyDescent="0.25"/>
  <cols>
    <col min="6" max="6" width="10.42578125" customWidth="1"/>
    <col min="7" max="7" width="8.42578125" customWidth="1"/>
    <col min="8" max="8" width="9" customWidth="1"/>
    <col min="9" max="10" width="8.28515625" customWidth="1"/>
    <col min="11" max="203" width="9.140625" style="211"/>
  </cols>
  <sheetData>
    <row r="1" spans="1:203" x14ac:dyDescent="0.25">
      <c r="A1" t="s">
        <v>98</v>
      </c>
      <c r="J1" s="135"/>
    </row>
    <row r="2" spans="1:203" x14ac:dyDescent="0.25">
      <c r="A2" t="s">
        <v>302</v>
      </c>
      <c r="J2" s="135"/>
    </row>
    <row r="3" spans="1:203" ht="10.5" customHeight="1" thickBot="1" x14ac:dyDescent="0.3">
      <c r="A3" s="2"/>
      <c r="B3" s="190"/>
      <c r="C3" s="190"/>
      <c r="D3" s="190"/>
      <c r="E3" s="190"/>
      <c r="F3" s="190"/>
      <c r="G3" s="190"/>
      <c r="H3" s="144"/>
      <c r="I3" s="144"/>
      <c r="J3" s="144"/>
    </row>
    <row r="4" spans="1:203" ht="10.5" customHeight="1" thickTop="1" x14ac:dyDescent="0.25">
      <c r="A4" s="174"/>
      <c r="B4" s="174"/>
      <c r="C4" s="175"/>
      <c r="D4" s="175"/>
      <c r="E4" s="36"/>
      <c r="F4" s="1"/>
      <c r="G4" s="1"/>
      <c r="H4" s="1"/>
      <c r="I4" s="1"/>
      <c r="J4" s="1"/>
    </row>
    <row r="5" spans="1:203" s="182" customFormat="1" ht="16.5" thickBot="1" x14ac:dyDescent="0.3">
      <c r="A5" s="656" t="s">
        <v>311</v>
      </c>
      <c r="B5" s="656"/>
      <c r="C5" s="656"/>
      <c r="D5" s="656"/>
      <c r="E5" s="196" t="s">
        <v>303</v>
      </c>
      <c r="F5" s="196" t="s">
        <v>304</v>
      </c>
      <c r="G5" s="197"/>
      <c r="H5" s="198"/>
      <c r="I5" s="198"/>
      <c r="J5" s="199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</row>
    <row r="6" spans="1:203" ht="16.5" thickTop="1" x14ac:dyDescent="0.25">
      <c r="A6" s="657" t="s">
        <v>308</v>
      </c>
      <c r="B6" s="658"/>
      <c r="C6" s="658"/>
      <c r="D6" s="659"/>
      <c r="E6" s="36"/>
      <c r="F6" s="654" t="s">
        <v>312</v>
      </c>
      <c r="G6" s="654"/>
      <c r="H6" s="175" t="s">
        <v>320</v>
      </c>
      <c r="I6" s="654" t="s">
        <v>313</v>
      </c>
      <c r="J6" s="654"/>
    </row>
    <row r="7" spans="1:203" ht="15.75" customHeight="1" x14ac:dyDescent="0.25">
      <c r="A7" s="651" t="s">
        <v>309</v>
      </c>
      <c r="B7" s="652"/>
      <c r="C7" s="652"/>
      <c r="D7" s="653"/>
      <c r="E7" s="36"/>
      <c r="F7" s="654" t="s">
        <v>321</v>
      </c>
      <c r="G7" s="654"/>
      <c r="H7" s="175" t="s">
        <v>322</v>
      </c>
      <c r="I7" s="654" t="s">
        <v>313</v>
      </c>
      <c r="J7" s="654"/>
    </row>
    <row r="8" spans="1:203" ht="15.75" customHeight="1" x14ac:dyDescent="0.25">
      <c r="F8" s="186"/>
      <c r="G8" s="186"/>
      <c r="H8" s="185"/>
      <c r="I8" s="185"/>
      <c r="J8" s="1"/>
    </row>
    <row r="9" spans="1:203" ht="10.5" customHeight="1" x14ac:dyDescent="0.25">
      <c r="A9" s="174"/>
      <c r="B9" s="174"/>
      <c r="C9" s="175"/>
      <c r="D9" s="175"/>
      <c r="E9" s="36"/>
      <c r="F9" s="1"/>
      <c r="G9" s="1"/>
      <c r="H9" s="1"/>
      <c r="I9" s="1"/>
      <c r="J9" s="1"/>
    </row>
    <row r="10" spans="1:203" x14ac:dyDescent="0.25">
      <c r="A10" s="655" t="s">
        <v>310</v>
      </c>
      <c r="B10" s="655"/>
      <c r="C10" s="655"/>
      <c r="D10" s="655"/>
      <c r="E10" s="655"/>
      <c r="F10" s="655"/>
      <c r="G10" s="655"/>
      <c r="H10" s="655"/>
      <c r="I10" s="655"/>
      <c r="J10" s="655"/>
    </row>
    <row r="11" spans="1:203" x14ac:dyDescent="0.25">
      <c r="A11" s="655"/>
      <c r="B11" s="655"/>
      <c r="C11" s="655"/>
      <c r="D11" s="655"/>
      <c r="E11" s="655"/>
      <c r="F11" s="655"/>
      <c r="G11" s="655"/>
      <c r="H11" s="655"/>
      <c r="I11" s="655"/>
      <c r="J11" s="655"/>
    </row>
    <row r="12" spans="1:203" x14ac:dyDescent="0.25">
      <c r="A12" s="655"/>
      <c r="B12" s="655"/>
      <c r="C12" s="655"/>
      <c r="D12" s="655"/>
      <c r="E12" s="655"/>
      <c r="F12" s="655"/>
      <c r="G12" s="655"/>
      <c r="H12" s="655"/>
      <c r="I12" s="655"/>
      <c r="J12" s="655"/>
    </row>
    <row r="13" spans="1:203" x14ac:dyDescent="0.25">
      <c r="A13" s="655"/>
      <c r="B13" s="655"/>
      <c r="C13" s="655"/>
      <c r="D13" s="655"/>
      <c r="E13" s="655"/>
      <c r="F13" s="655"/>
      <c r="G13" s="655"/>
      <c r="H13" s="655"/>
      <c r="I13" s="655"/>
      <c r="J13" s="655"/>
    </row>
    <row r="14" spans="1:203" ht="16.5" customHeight="1" x14ac:dyDescent="0.25">
      <c r="A14" s="149"/>
      <c r="B14" s="149"/>
      <c r="C14" s="149"/>
      <c r="D14" s="149"/>
      <c r="E14" s="149"/>
      <c r="F14" s="149"/>
      <c r="G14" s="188"/>
      <c r="H14" s="188"/>
      <c r="I14" s="188"/>
      <c r="J14" s="188"/>
    </row>
    <row r="15" spans="1:203" ht="6.75" customHeight="1" thickBot="1" x14ac:dyDescent="0.3">
      <c r="A15" s="168"/>
      <c r="B15" s="168"/>
      <c r="C15" s="168"/>
      <c r="D15" s="168"/>
      <c r="E15" s="168"/>
      <c r="F15" s="168"/>
      <c r="G15" s="203"/>
      <c r="H15" s="203"/>
      <c r="I15" s="203"/>
      <c r="J15" s="203"/>
    </row>
    <row r="16" spans="1:203" ht="16.5" thickTop="1" thickBot="1" x14ac:dyDescent="0.3">
      <c r="A16" s="168"/>
      <c r="B16" s="168"/>
      <c r="C16" s="168"/>
      <c r="D16" s="168"/>
      <c r="E16" s="168"/>
      <c r="F16" s="168"/>
      <c r="G16" s="168"/>
      <c r="H16" s="168"/>
      <c r="I16" s="168"/>
      <c r="J16" s="168"/>
    </row>
    <row r="17" spans="1:10" ht="16.5" thickTop="1" x14ac:dyDescent="0.25">
      <c r="A17" s="200" t="s">
        <v>336</v>
      </c>
      <c r="B17" s="201"/>
      <c r="C17" s="196"/>
      <c r="D17" s="196"/>
      <c r="E17" s="204" t="s">
        <v>337</v>
      </c>
      <c r="F17" s="196"/>
      <c r="G17" s="202"/>
      <c r="H17" s="202"/>
      <c r="I17" s="202"/>
      <c r="J17" s="202"/>
    </row>
    <row r="18" spans="1:10" ht="15.75" x14ac:dyDescent="0.25">
      <c r="A18" s="651" t="s">
        <v>338</v>
      </c>
      <c r="B18" s="652"/>
      <c r="C18" s="652"/>
      <c r="D18" s="653"/>
      <c r="E18" s="36"/>
      <c r="F18" s="186"/>
      <c r="G18" s="186"/>
      <c r="H18" s="185"/>
      <c r="I18" s="185"/>
      <c r="J18" s="1"/>
    </row>
    <row r="19" spans="1:10" ht="15.75" customHeight="1" x14ac:dyDescent="0.25">
      <c r="A19" s="193"/>
      <c r="B19" s="193"/>
      <c r="E19" s="175"/>
      <c r="F19" s="186"/>
      <c r="G19" s="186"/>
      <c r="H19" s="185"/>
      <c r="I19" s="185"/>
      <c r="J19" s="1"/>
    </row>
    <row r="20" spans="1:10" ht="10.5" customHeight="1" x14ac:dyDescent="0.25">
      <c r="A20" s="174"/>
      <c r="B20" s="174"/>
      <c r="C20" s="654"/>
      <c r="D20" s="654"/>
      <c r="E20" s="36"/>
      <c r="F20" s="1"/>
      <c r="G20" s="186"/>
      <c r="H20" s="1"/>
      <c r="I20" s="1"/>
      <c r="J20" s="1"/>
    </row>
    <row r="21" spans="1:10" x14ac:dyDescent="0.25">
      <c r="A21" s="655" t="s">
        <v>318</v>
      </c>
      <c r="B21" s="655"/>
      <c r="C21" s="655"/>
      <c r="D21" s="655"/>
      <c r="E21" s="655"/>
      <c r="F21" s="655"/>
      <c r="G21" s="655"/>
      <c r="H21" s="655"/>
      <c r="I21" s="655"/>
      <c r="J21" s="655"/>
    </row>
    <row r="22" spans="1:10" x14ac:dyDescent="0.25">
      <c r="A22" s="655"/>
      <c r="B22" s="655"/>
      <c r="C22" s="655"/>
      <c r="D22" s="655"/>
      <c r="E22" s="655"/>
      <c r="F22" s="655"/>
      <c r="G22" s="655"/>
      <c r="H22" s="655"/>
      <c r="I22" s="655"/>
      <c r="J22" s="655"/>
    </row>
    <row r="23" spans="1:10" x14ac:dyDescent="0.25">
      <c r="A23" s="655"/>
      <c r="B23" s="655"/>
      <c r="C23" s="655"/>
      <c r="D23" s="655"/>
      <c r="E23" s="655"/>
      <c r="F23" s="655"/>
      <c r="G23" s="655"/>
      <c r="H23" s="655"/>
      <c r="I23" s="655"/>
      <c r="J23" s="655"/>
    </row>
    <row r="24" spans="1:10" x14ac:dyDescent="0.25">
      <c r="A24" s="655"/>
      <c r="B24" s="655"/>
      <c r="C24" s="655"/>
      <c r="D24" s="655"/>
      <c r="E24" s="655"/>
      <c r="F24" s="655"/>
      <c r="G24" s="655"/>
      <c r="H24" s="655"/>
      <c r="I24" s="655"/>
      <c r="J24" s="655"/>
    </row>
    <row r="26" spans="1:10" ht="15.75" x14ac:dyDescent="0.25">
      <c r="A26" s="200" t="s">
        <v>315</v>
      </c>
      <c r="B26" s="201"/>
      <c r="C26" s="196"/>
      <c r="D26" s="196"/>
      <c r="E26" s="204" t="s">
        <v>314</v>
      </c>
      <c r="F26" s="196"/>
      <c r="G26" s="202"/>
      <c r="H26" s="202"/>
      <c r="I26" s="202"/>
      <c r="J26" s="202"/>
    </row>
    <row r="27" spans="1:10" ht="15.75" x14ac:dyDescent="0.25">
      <c r="A27" s="657" t="s">
        <v>308</v>
      </c>
      <c r="B27" s="658"/>
      <c r="C27" s="658"/>
      <c r="D27" s="659"/>
      <c r="E27" s="36"/>
      <c r="F27" s="32"/>
      <c r="G27" s="32"/>
      <c r="H27" s="32"/>
      <c r="I27" s="32"/>
      <c r="J27" s="1"/>
    </row>
    <row r="28" spans="1:10" ht="15.75" x14ac:dyDescent="0.25">
      <c r="A28" s="651" t="s">
        <v>309</v>
      </c>
      <c r="B28" s="652"/>
      <c r="C28" s="652"/>
      <c r="D28" s="653"/>
      <c r="E28" s="36"/>
      <c r="F28" s="210"/>
      <c r="G28" s="210"/>
      <c r="H28" s="185"/>
      <c r="I28" s="185"/>
      <c r="J28" s="1"/>
    </row>
    <row r="29" spans="1:10" ht="15.75" customHeight="1" x14ac:dyDescent="0.25">
      <c r="A29" s="193" t="s">
        <v>316</v>
      </c>
      <c r="B29" s="193"/>
      <c r="E29" s="209" t="s">
        <v>317</v>
      </c>
      <c r="F29" s="210"/>
      <c r="G29" s="210"/>
      <c r="H29" s="185"/>
      <c r="I29" s="185"/>
      <c r="J29" s="1"/>
    </row>
    <row r="30" spans="1:10" ht="10.5" customHeight="1" x14ac:dyDescent="0.25">
      <c r="A30" s="208"/>
      <c r="B30" s="208"/>
      <c r="C30" s="654"/>
      <c r="D30" s="654"/>
      <c r="E30" s="36"/>
      <c r="F30" s="1"/>
      <c r="G30" s="210"/>
      <c r="H30" s="1"/>
      <c r="I30" s="1"/>
      <c r="J30" s="1"/>
    </row>
    <row r="31" spans="1:10" x14ac:dyDescent="0.25">
      <c r="A31" s="655" t="s">
        <v>318</v>
      </c>
      <c r="B31" s="655"/>
      <c r="C31" s="655"/>
      <c r="D31" s="655"/>
      <c r="E31" s="655"/>
      <c r="F31" s="655"/>
      <c r="G31" s="655"/>
      <c r="H31" s="655"/>
      <c r="I31" s="655"/>
      <c r="J31" s="655"/>
    </row>
    <row r="32" spans="1:10" x14ac:dyDescent="0.25">
      <c r="A32" s="655"/>
      <c r="B32" s="655"/>
      <c r="C32" s="655"/>
      <c r="D32" s="655"/>
      <c r="E32" s="655"/>
      <c r="F32" s="655"/>
      <c r="G32" s="655"/>
      <c r="H32" s="655"/>
      <c r="I32" s="655"/>
      <c r="J32" s="655"/>
    </row>
    <row r="33" spans="1:10" x14ac:dyDescent="0.25">
      <c r="A33" s="655"/>
      <c r="B33" s="655"/>
      <c r="C33" s="655"/>
      <c r="D33" s="655"/>
      <c r="E33" s="655"/>
      <c r="F33" s="655"/>
      <c r="G33" s="655"/>
      <c r="H33" s="655"/>
      <c r="I33" s="655"/>
      <c r="J33" s="655"/>
    </row>
    <row r="34" spans="1:10" x14ac:dyDescent="0.25">
      <c r="A34" s="655"/>
      <c r="B34" s="655"/>
      <c r="C34" s="655"/>
      <c r="D34" s="655"/>
      <c r="E34" s="655"/>
      <c r="F34" s="655"/>
      <c r="G34" s="655"/>
      <c r="H34" s="655"/>
      <c r="I34" s="655"/>
      <c r="J34" s="655"/>
    </row>
  </sheetData>
  <mergeCells count="15">
    <mergeCell ref="I6:J6"/>
    <mergeCell ref="A10:J13"/>
    <mergeCell ref="F7:G7"/>
    <mergeCell ref="I7:J7"/>
    <mergeCell ref="A18:D18"/>
    <mergeCell ref="A5:D5"/>
    <mergeCell ref="A6:D6"/>
    <mergeCell ref="A7:D7"/>
    <mergeCell ref="F6:G6"/>
    <mergeCell ref="A27:D27"/>
    <mergeCell ref="A28:D28"/>
    <mergeCell ref="C30:D30"/>
    <mergeCell ref="A31:J34"/>
    <mergeCell ref="C20:D20"/>
    <mergeCell ref="A21:J24"/>
  </mergeCells>
  <pageMargins left="0.7" right="0.7" top="0.75" bottom="0.75" header="0.3" footer="0.3"/>
  <pageSetup orientation="portrait" r:id="rId1"/>
  <headerFooter>
    <oddHeader>&amp;LDate: 
Investigators:&amp;R&amp;"-,Bold"Minnesota Stream Quantification Tool 
Sensor Log</oddHeader>
    <oddFooter>&amp;C&amp;"-,Bold"&amp;13&amp;KFF0000ALSO IDENTIFY ALL SENSOR LOCATIONS ON SUB-REACH SKETCH ON PROJECT REACH FORM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9"/>
  <sheetViews>
    <sheetView zoomScaleNormal="100" zoomScaleSheetLayoutView="100" workbookViewId="0"/>
  </sheetViews>
  <sheetFormatPr defaultColWidth="8.85546875" defaultRowHeight="15" x14ac:dyDescent="0.25"/>
  <cols>
    <col min="1" max="1" width="3.7109375" style="1" customWidth="1"/>
    <col min="2" max="2" width="27.7109375" style="1" customWidth="1"/>
    <col min="3" max="10" width="7.42578125" style="1" customWidth="1"/>
    <col min="11" max="12" width="8.85546875" style="1"/>
    <col min="13" max="13" width="10.28515625" style="1" customWidth="1"/>
    <col min="14" max="15" width="8.85546875" style="1"/>
    <col min="16" max="16" width="9.85546875" style="1" customWidth="1"/>
    <col min="17" max="16384" width="8.85546875" style="1"/>
  </cols>
  <sheetData>
    <row r="1" spans="1:10" ht="15.75" customHeight="1" thickBot="1" x14ac:dyDescent="0.3">
      <c r="A1" s="2" t="s">
        <v>25</v>
      </c>
      <c r="B1" s="389" t="s">
        <v>77</v>
      </c>
      <c r="C1" s="389"/>
      <c r="D1" s="389"/>
      <c r="E1" s="389"/>
      <c r="F1" s="389"/>
      <c r="G1" s="389"/>
      <c r="H1" s="389"/>
      <c r="I1" s="389"/>
      <c r="J1" s="389"/>
    </row>
    <row r="2" spans="1:10" ht="15.75" thickTop="1" x14ac:dyDescent="0.25">
      <c r="B2" s="3" t="s">
        <v>18</v>
      </c>
      <c r="C2" s="401"/>
      <c r="D2" s="402"/>
      <c r="E2" s="403"/>
    </row>
    <row r="3" spans="1:10" x14ac:dyDescent="0.25">
      <c r="B3" s="4" t="s">
        <v>19</v>
      </c>
      <c r="C3" s="404"/>
      <c r="D3" s="405"/>
      <c r="E3" s="406"/>
    </row>
    <row r="4" spans="1:10" x14ac:dyDescent="0.25">
      <c r="B4" s="194" t="s">
        <v>24</v>
      </c>
      <c r="C4" s="407"/>
      <c r="D4" s="407"/>
      <c r="E4" s="407"/>
    </row>
    <row r="5" spans="1:10" x14ac:dyDescent="0.25">
      <c r="B5" s="255" t="s">
        <v>362</v>
      </c>
      <c r="C5" s="407"/>
      <c r="D5" s="407"/>
      <c r="E5" s="407"/>
      <c r="G5" s="394" t="s">
        <v>23</v>
      </c>
      <c r="H5" s="395"/>
    </row>
    <row r="6" spans="1:10" x14ac:dyDescent="0.25">
      <c r="B6" s="255" t="s">
        <v>363</v>
      </c>
      <c r="C6" s="407"/>
      <c r="D6" s="407"/>
      <c r="E6" s="407"/>
      <c r="G6" s="396" t="s">
        <v>21</v>
      </c>
      <c r="H6" s="397"/>
    </row>
    <row r="7" spans="1:10" x14ac:dyDescent="0.25">
      <c r="B7" s="39" t="s">
        <v>93</v>
      </c>
      <c r="C7" s="385"/>
      <c r="D7" s="385"/>
      <c r="E7" s="385"/>
      <c r="G7" s="398" t="s">
        <v>20</v>
      </c>
      <c r="H7" s="399"/>
    </row>
    <row r="8" spans="1:10" x14ac:dyDescent="0.25">
      <c r="B8" s="39" t="s">
        <v>319</v>
      </c>
      <c r="C8" s="386"/>
      <c r="D8" s="386"/>
      <c r="E8" s="386"/>
      <c r="G8" s="400" t="s">
        <v>22</v>
      </c>
      <c r="H8" s="400"/>
    </row>
    <row r="9" spans="1:10" x14ac:dyDescent="0.25">
      <c r="B9" s="39" t="s">
        <v>69</v>
      </c>
      <c r="C9" s="386"/>
      <c r="D9" s="386"/>
      <c r="E9" s="386"/>
    </row>
    <row r="10" spans="1:10" x14ac:dyDescent="0.25">
      <c r="B10" s="39" t="s">
        <v>305</v>
      </c>
      <c r="C10" s="386"/>
      <c r="D10" s="386"/>
      <c r="E10" s="386"/>
    </row>
    <row r="11" spans="1:10" ht="11.25" customHeight="1" x14ac:dyDescent="0.25"/>
    <row r="12" spans="1:10" ht="16.5" thickBot="1" x14ac:dyDescent="0.3">
      <c r="A12" s="2" t="s">
        <v>52</v>
      </c>
      <c r="B12" s="389" t="s">
        <v>51</v>
      </c>
      <c r="C12" s="389"/>
      <c r="D12" s="389"/>
      <c r="E12" s="389"/>
      <c r="F12" s="389"/>
      <c r="G12" s="389"/>
      <c r="H12" s="389"/>
      <c r="I12" s="389"/>
      <c r="J12" s="389"/>
    </row>
    <row r="13" spans="1:10" ht="21.6" customHeight="1" thickTop="1" x14ac:dyDescent="0.25">
      <c r="A13" s="430" t="s">
        <v>53</v>
      </c>
      <c r="B13" s="442" t="s">
        <v>55</v>
      </c>
      <c r="C13" s="443"/>
      <c r="D13" s="140"/>
      <c r="E13" s="140"/>
      <c r="F13" s="6"/>
      <c r="G13" s="6"/>
      <c r="H13" s="6"/>
      <c r="I13" s="6"/>
      <c r="J13" s="6"/>
    </row>
    <row r="14" spans="1:10" ht="21.6" customHeight="1" x14ac:dyDescent="0.25">
      <c r="A14" s="430"/>
      <c r="B14" s="444"/>
      <c r="C14" s="445"/>
      <c r="D14" s="138"/>
      <c r="E14" s="138"/>
      <c r="F14" s="138"/>
      <c r="G14" s="138"/>
      <c r="H14" s="138"/>
      <c r="I14" s="138"/>
      <c r="J14" s="138"/>
    </row>
    <row r="15" spans="1:10" ht="32.450000000000003" customHeight="1" x14ac:dyDescent="0.25">
      <c r="A15" s="430"/>
      <c r="B15" s="432" t="s">
        <v>54</v>
      </c>
      <c r="C15" s="432"/>
      <c r="D15" s="432"/>
      <c r="E15" s="12"/>
      <c r="F15" s="137"/>
      <c r="G15" s="137"/>
      <c r="H15" s="137"/>
      <c r="I15" s="137"/>
      <c r="J15" s="137"/>
    </row>
    <row r="16" spans="1:10" ht="8.4499999999999993" customHeight="1" x14ac:dyDescent="0.25">
      <c r="A16" s="5"/>
      <c r="B16" s="139"/>
      <c r="C16" s="139"/>
      <c r="D16" s="139"/>
      <c r="E16" s="146"/>
      <c r="F16" s="137"/>
      <c r="G16" s="137"/>
      <c r="H16" s="137"/>
      <c r="I16" s="137"/>
      <c r="J16" s="137"/>
    </row>
    <row r="17" spans="1:10" ht="21.6" customHeight="1" x14ac:dyDescent="0.25">
      <c r="A17" s="430" t="s">
        <v>48</v>
      </c>
      <c r="B17" s="390" t="s">
        <v>47</v>
      </c>
      <c r="C17" s="391"/>
      <c r="D17" s="392"/>
      <c r="E17" s="437"/>
      <c r="F17" s="437"/>
      <c r="G17" s="437"/>
      <c r="H17" s="437"/>
      <c r="I17" s="437"/>
      <c r="J17" s="437"/>
    </row>
    <row r="18" spans="1:10" ht="21.6" customHeight="1" x14ac:dyDescent="0.25">
      <c r="A18" s="430"/>
      <c r="B18" s="393" t="s">
        <v>49</v>
      </c>
      <c r="C18" s="393"/>
      <c r="D18" s="393"/>
      <c r="E18" s="166" t="str">
        <f>IFERROR((1000/C8)*(E17),"")</f>
        <v/>
      </c>
      <c r="F18" s="8"/>
      <c r="G18" s="8"/>
      <c r="H18" s="8"/>
      <c r="I18" s="8"/>
      <c r="J18" s="8"/>
    </row>
    <row r="19" spans="1:10" ht="8.4499999999999993" customHeight="1" x14ac:dyDescent="0.25">
      <c r="A19" s="5"/>
      <c r="B19" s="139"/>
      <c r="C19" s="139"/>
      <c r="D19" s="139"/>
      <c r="E19" s="141"/>
      <c r="F19" s="137"/>
      <c r="G19" s="137"/>
      <c r="H19" s="137"/>
      <c r="I19" s="137"/>
      <c r="J19" s="137"/>
    </row>
    <row r="20" spans="1:10" ht="21.6" customHeight="1" x14ac:dyDescent="0.25">
      <c r="A20" s="431" t="s">
        <v>250</v>
      </c>
      <c r="B20" s="438" t="s">
        <v>252</v>
      </c>
      <c r="C20" s="439"/>
      <c r="D20" s="440"/>
      <c r="E20" s="25"/>
      <c r="F20" s="25"/>
      <c r="G20" s="25"/>
      <c r="H20" s="25"/>
      <c r="I20" s="25"/>
      <c r="J20" s="25"/>
    </row>
    <row r="21" spans="1:10" ht="21.6" customHeight="1" x14ac:dyDescent="0.25">
      <c r="A21" s="431"/>
      <c r="B21" s="40" t="s">
        <v>251</v>
      </c>
      <c r="C21" s="441" t="str">
        <f>IF(E20="","",SUM(E20:J21))</f>
        <v/>
      </c>
      <c r="D21" s="441"/>
      <c r="E21" s="25"/>
      <c r="F21" s="25"/>
      <c r="G21" s="25"/>
      <c r="H21" s="25"/>
      <c r="I21" s="25"/>
      <c r="J21" s="25"/>
    </row>
    <row r="22" spans="1:10" ht="21.6" customHeight="1" x14ac:dyDescent="0.25">
      <c r="A22" s="431"/>
      <c r="B22" s="169" t="s">
        <v>253</v>
      </c>
      <c r="C22" s="387" t="str">
        <f>IFERROR(C21/(2*C7),"")</f>
        <v/>
      </c>
      <c r="D22" s="387"/>
      <c r="E22" s="26"/>
      <c r="F22" s="26"/>
      <c r="G22" s="26"/>
      <c r="H22" s="26"/>
      <c r="I22" s="26"/>
      <c r="J22" s="26"/>
    </row>
    <row r="23" spans="1:10" ht="8.4499999999999993" customHeight="1" x14ac:dyDescent="0.25">
      <c r="A23" s="5"/>
      <c r="B23" s="139"/>
      <c r="C23" s="139"/>
      <c r="D23" s="139"/>
      <c r="E23" s="170"/>
      <c r="F23" s="137"/>
      <c r="G23" s="137"/>
      <c r="H23" s="137"/>
      <c r="I23" s="137"/>
      <c r="J23" s="137"/>
    </row>
    <row r="24" spans="1:10" ht="8.4499999999999993" customHeight="1" x14ac:dyDescent="0.25">
      <c r="A24" s="5"/>
      <c r="B24" s="139"/>
      <c r="C24" s="139"/>
      <c r="D24" s="139"/>
      <c r="E24" s="170"/>
      <c r="F24" s="137"/>
      <c r="G24" s="137"/>
      <c r="H24" s="137"/>
      <c r="I24" s="137"/>
      <c r="J24" s="137"/>
    </row>
    <row r="25" spans="1:10" ht="21.6" customHeight="1" x14ac:dyDescent="0.25">
      <c r="A25" s="431" t="s">
        <v>29</v>
      </c>
      <c r="B25" s="172" t="s">
        <v>209</v>
      </c>
      <c r="C25" s="398"/>
      <c r="D25" s="433"/>
      <c r="E25" s="399"/>
      <c r="F25" s="8"/>
      <c r="G25" s="8"/>
      <c r="H25" s="8"/>
      <c r="I25" s="8"/>
      <c r="J25" s="8"/>
    </row>
    <row r="26" spans="1:10" ht="21.6" customHeight="1" x14ac:dyDescent="0.25">
      <c r="A26" s="430"/>
      <c r="B26" s="172" t="s">
        <v>210</v>
      </c>
      <c r="C26" s="398"/>
      <c r="D26" s="433"/>
      <c r="E26" s="399"/>
      <c r="F26" s="8"/>
      <c r="G26" s="8"/>
      <c r="H26" s="8"/>
      <c r="I26" s="8"/>
      <c r="J26" s="8"/>
    </row>
    <row r="27" spans="1:10" ht="21.6" customHeight="1" x14ac:dyDescent="0.25">
      <c r="A27" s="430"/>
      <c r="B27" s="172" t="s">
        <v>96</v>
      </c>
      <c r="C27" s="434" t="str">
        <f>IFERROR(ROUND(C26/C25,2),"")</f>
        <v/>
      </c>
      <c r="D27" s="435"/>
      <c r="E27" s="436"/>
      <c r="F27" s="8"/>
      <c r="G27" s="8"/>
      <c r="H27" s="8"/>
      <c r="I27" s="8"/>
      <c r="J27" s="8"/>
    </row>
    <row r="28" spans="1:10" ht="10.15" customHeight="1" x14ac:dyDescent="0.25">
      <c r="B28" s="26"/>
      <c r="D28" s="5"/>
      <c r="F28" s="5"/>
      <c r="G28" s="5"/>
    </row>
    <row r="29" spans="1:10" ht="16.5" thickBot="1" x14ac:dyDescent="0.3">
      <c r="A29" s="2" t="s">
        <v>36</v>
      </c>
      <c r="B29" s="389" t="s">
        <v>86</v>
      </c>
      <c r="C29" s="389"/>
      <c r="D29" s="389"/>
      <c r="E29" s="389"/>
      <c r="F29" s="389"/>
      <c r="G29" s="389"/>
      <c r="H29" s="389"/>
      <c r="I29" s="389"/>
      <c r="J29" s="389"/>
    </row>
    <row r="30" spans="1:10" ht="32.450000000000003" customHeight="1" thickTop="1" x14ac:dyDescent="0.25">
      <c r="B30" s="413" t="s">
        <v>80</v>
      </c>
      <c r="C30" s="414"/>
      <c r="D30" s="415"/>
      <c r="E30" s="11"/>
      <c r="G30" s="416" t="s">
        <v>65</v>
      </c>
      <c r="H30" s="417"/>
      <c r="I30" s="418"/>
      <c r="J30" s="9" t="str">
        <f>IF(E42&gt;0,E42*20,"")</f>
        <v/>
      </c>
    </row>
    <row r="31" spans="1:10" ht="21.6" customHeight="1" x14ac:dyDescent="0.25">
      <c r="B31" s="39" t="s">
        <v>207</v>
      </c>
      <c r="C31" s="386"/>
      <c r="D31" s="386"/>
      <c r="E31" s="386"/>
    </row>
    <row r="32" spans="1:10" ht="21.6" customHeight="1" x14ac:dyDescent="0.25">
      <c r="B32" s="39" t="s">
        <v>208</v>
      </c>
      <c r="C32" s="386"/>
      <c r="D32" s="386"/>
      <c r="E32" s="386"/>
      <c r="G32" s="388"/>
      <c r="H32" s="388"/>
    </row>
    <row r="33" spans="1:17" x14ac:dyDescent="0.25">
      <c r="B33" s="32"/>
      <c r="C33" s="32"/>
      <c r="D33" s="32"/>
      <c r="E33" s="32"/>
      <c r="F33" s="32"/>
      <c r="G33" s="27"/>
      <c r="H33" s="27"/>
    </row>
    <row r="34" spans="1:17" x14ac:dyDescent="0.25">
      <c r="B34" s="142" t="s">
        <v>212</v>
      </c>
      <c r="C34" s="32"/>
      <c r="D34" s="32"/>
      <c r="E34" s="32"/>
      <c r="F34" s="32"/>
      <c r="G34" s="27"/>
      <c r="H34" s="27"/>
    </row>
    <row r="35" spans="1:17" x14ac:dyDescent="0.25">
      <c r="B35" s="162" t="s">
        <v>244</v>
      </c>
      <c r="C35" s="32"/>
      <c r="D35" s="32"/>
      <c r="E35" s="32"/>
      <c r="F35" s="32"/>
      <c r="G35" s="27"/>
      <c r="H35" s="27"/>
    </row>
    <row r="36" spans="1:17" x14ac:dyDescent="0.25">
      <c r="B36" s="143" t="s">
        <v>211</v>
      </c>
      <c r="C36" s="32"/>
      <c r="D36" s="32"/>
      <c r="E36" s="32"/>
      <c r="F36" s="32"/>
      <c r="G36" s="27"/>
      <c r="H36" s="27"/>
    </row>
    <row r="37" spans="1:17" ht="9.75" customHeight="1" x14ac:dyDescent="0.25">
      <c r="B37" s="10"/>
      <c r="C37" s="10"/>
      <c r="D37" s="10"/>
      <c r="E37" s="10"/>
      <c r="F37" s="10"/>
    </row>
    <row r="38" spans="1:17" ht="18" customHeight="1" thickBot="1" x14ac:dyDescent="0.3">
      <c r="A38" s="2" t="s">
        <v>39</v>
      </c>
      <c r="B38" s="389" t="s">
        <v>37</v>
      </c>
      <c r="C38" s="389"/>
      <c r="D38" s="389"/>
      <c r="E38" s="389"/>
      <c r="F38" s="389"/>
      <c r="G38" s="389"/>
      <c r="H38" s="389"/>
      <c r="I38" s="389"/>
      <c r="J38" s="389"/>
    </row>
    <row r="39" spans="1:17" ht="18" customHeight="1" thickTop="1" x14ac:dyDescent="0.25">
      <c r="A39" s="7"/>
      <c r="B39" s="411" t="s">
        <v>83</v>
      </c>
      <c r="C39" s="411"/>
      <c r="D39" s="411"/>
      <c r="E39" s="411"/>
      <c r="F39" s="411"/>
      <c r="G39" s="36" t="s">
        <v>206</v>
      </c>
      <c r="H39" s="36" t="s">
        <v>84</v>
      </c>
      <c r="I39" s="8"/>
      <c r="J39" s="8"/>
    </row>
    <row r="40" spans="1:17" ht="33" customHeight="1" x14ac:dyDescent="0.25">
      <c r="A40" s="7"/>
      <c r="B40" s="37"/>
      <c r="C40" s="412" t="s">
        <v>85</v>
      </c>
      <c r="D40" s="412"/>
      <c r="E40" s="412"/>
      <c r="F40" s="37"/>
      <c r="G40" s="36"/>
      <c r="H40" s="36"/>
      <c r="I40" s="8"/>
      <c r="J40" s="8"/>
    </row>
    <row r="41" spans="1:17" ht="12" customHeight="1" thickBot="1" x14ac:dyDescent="0.3">
      <c r="A41" s="7"/>
      <c r="B41" s="8"/>
      <c r="C41" s="8"/>
      <c r="D41" s="8"/>
      <c r="E41" s="8"/>
      <c r="F41" s="8"/>
      <c r="G41" s="8"/>
      <c r="H41" s="8"/>
      <c r="I41" s="8"/>
      <c r="J41" s="8"/>
    </row>
    <row r="42" spans="1:17" ht="33" customHeight="1" thickTop="1" x14ac:dyDescent="0.25">
      <c r="A42" s="1" t="s">
        <v>26</v>
      </c>
      <c r="B42" s="419" t="s">
        <v>31</v>
      </c>
      <c r="C42" s="420"/>
      <c r="D42" s="421"/>
      <c r="E42" s="12"/>
      <c r="G42" s="408" t="s">
        <v>50</v>
      </c>
      <c r="H42" s="409"/>
      <c r="I42" s="409"/>
      <c r="J42" s="410"/>
    </row>
    <row r="43" spans="1:17" ht="31.15" customHeight="1" thickBot="1" x14ac:dyDescent="0.3">
      <c r="A43" s="1" t="s">
        <v>27</v>
      </c>
      <c r="B43" s="422" t="s">
        <v>94</v>
      </c>
      <c r="C43" s="423"/>
      <c r="D43" s="424"/>
      <c r="E43" s="9" t="str">
        <f>IFERROR(E44/E42,"")</f>
        <v/>
      </c>
      <c r="G43" s="13" t="s">
        <v>13</v>
      </c>
      <c r="H43" s="14" t="s">
        <v>46</v>
      </c>
      <c r="I43" s="15" t="s">
        <v>13</v>
      </c>
      <c r="J43" s="16" t="s">
        <v>46</v>
      </c>
      <c r="L43" s="17" t="s">
        <v>70</v>
      </c>
      <c r="M43" s="17" t="s">
        <v>71</v>
      </c>
      <c r="N43" s="17" t="s">
        <v>72</v>
      </c>
      <c r="O43" s="17" t="s">
        <v>70</v>
      </c>
      <c r="P43" s="17" t="s">
        <v>71</v>
      </c>
      <c r="Q43" s="17" t="s">
        <v>72</v>
      </c>
    </row>
    <row r="44" spans="1:17" ht="31.15" customHeight="1" x14ac:dyDescent="0.25">
      <c r="A44" s="1" t="s">
        <v>28</v>
      </c>
      <c r="B44" s="425" t="s">
        <v>32</v>
      </c>
      <c r="C44" s="426"/>
      <c r="D44" s="427"/>
      <c r="E44" s="9" t="str">
        <f>IF(SUM(N45:N50,Q44:Q50)=0,"",ROUND(SUM(N45:N50,Q44:Q50),1))</f>
        <v/>
      </c>
      <c r="G44" s="11"/>
      <c r="H44" s="18"/>
      <c r="I44" s="19"/>
      <c r="J44" s="11"/>
      <c r="L44" s="20" t="s">
        <v>73</v>
      </c>
      <c r="M44" s="20" t="s">
        <v>73</v>
      </c>
      <c r="N44" s="20" t="s">
        <v>73</v>
      </c>
      <c r="O44" s="4" t="str">
        <f>IF(I44="","",I44-G50)</f>
        <v/>
      </c>
      <c r="P44" s="4" t="str">
        <f>IF(J44="","",ABS(AVERAGE(H50,J44)))</f>
        <v/>
      </c>
      <c r="Q44" s="4" t="str">
        <f>IFERROR(O44*P44,"")</f>
        <v/>
      </c>
    </row>
    <row r="45" spans="1:17" ht="31.15" customHeight="1" x14ac:dyDescent="0.25">
      <c r="A45" s="1" t="s">
        <v>29</v>
      </c>
      <c r="B45" s="419" t="s">
        <v>35</v>
      </c>
      <c r="C45" s="420"/>
      <c r="D45" s="421"/>
      <c r="E45" s="41"/>
      <c r="G45" s="12"/>
      <c r="H45" s="21"/>
      <c r="I45" s="22"/>
      <c r="J45" s="12"/>
      <c r="L45" s="4" t="str">
        <f t="shared" ref="L45:L50" si="0">IF(G45="","",G45-G44)</f>
        <v/>
      </c>
      <c r="M45" s="4" t="str">
        <f t="shared" ref="M45:M50" si="1">IF(H45="","",ABS(AVERAGE(H44:H45)))</f>
        <v/>
      </c>
      <c r="N45" s="4" t="str">
        <f>IFERROR(L45*M45,"")</f>
        <v/>
      </c>
      <c r="O45" s="4" t="str">
        <f t="shared" ref="O45:O50" si="2">IF(I45="","",I45-I44)</f>
        <v/>
      </c>
      <c r="P45" s="4" t="str">
        <f t="shared" ref="P45:P50" si="3">IF(J45="","",ABS(AVERAGE(J44:J45)))</f>
        <v/>
      </c>
      <c r="Q45" s="4" t="str">
        <f t="shared" ref="Q45:Q50" si="4">IFERROR(O45*P45,"")</f>
        <v/>
      </c>
    </row>
    <row r="46" spans="1:17" ht="31.15" customHeight="1" x14ac:dyDescent="0.25">
      <c r="A46" s="1" t="s">
        <v>30</v>
      </c>
      <c r="B46" s="425" t="s">
        <v>66</v>
      </c>
      <c r="C46" s="426"/>
      <c r="D46" s="427"/>
      <c r="E46" s="24"/>
      <c r="G46" s="12"/>
      <c r="H46" s="21"/>
      <c r="I46" s="23"/>
      <c r="J46" s="12"/>
      <c r="L46" s="4" t="str">
        <f t="shared" si="0"/>
        <v/>
      </c>
      <c r="M46" s="4" t="str">
        <f t="shared" si="1"/>
        <v/>
      </c>
      <c r="N46" s="4" t="str">
        <f t="shared" ref="N46:N50" si="5">IFERROR(L46*M46,"")</f>
        <v/>
      </c>
      <c r="O46" s="4" t="str">
        <f t="shared" si="2"/>
        <v/>
      </c>
      <c r="P46" s="4" t="str">
        <f t="shared" si="3"/>
        <v/>
      </c>
      <c r="Q46" s="4" t="str">
        <f t="shared" si="4"/>
        <v/>
      </c>
    </row>
    <row r="47" spans="1:17" ht="31.15" customHeight="1" x14ac:dyDescent="0.25">
      <c r="A47" s="1" t="s">
        <v>33</v>
      </c>
      <c r="B47" s="425" t="s">
        <v>67</v>
      </c>
      <c r="C47" s="426"/>
      <c r="D47" s="427"/>
      <c r="E47" s="41"/>
      <c r="G47" s="12"/>
      <c r="H47" s="21"/>
      <c r="I47" s="23"/>
      <c r="J47" s="12"/>
      <c r="L47" s="4" t="str">
        <f t="shared" si="0"/>
        <v/>
      </c>
      <c r="M47" s="4" t="str">
        <f t="shared" si="1"/>
        <v/>
      </c>
      <c r="N47" s="4" t="str">
        <f t="shared" si="5"/>
        <v/>
      </c>
      <c r="O47" s="4" t="str">
        <f t="shared" si="2"/>
        <v/>
      </c>
      <c r="P47" s="4" t="str">
        <f t="shared" si="3"/>
        <v/>
      </c>
      <c r="Q47" s="4" t="str">
        <f t="shared" si="4"/>
        <v/>
      </c>
    </row>
    <row r="48" spans="1:17" ht="31.15" customHeight="1" x14ac:dyDescent="0.25">
      <c r="A48" s="1" t="s">
        <v>34</v>
      </c>
      <c r="B48" s="25" t="s">
        <v>64</v>
      </c>
      <c r="C48" s="398"/>
      <c r="D48" s="433"/>
      <c r="E48" s="399"/>
      <c r="G48" s="11"/>
      <c r="H48" s="18"/>
      <c r="I48" s="19"/>
      <c r="J48" s="11"/>
      <c r="L48" s="4" t="str">
        <f t="shared" si="0"/>
        <v/>
      </c>
      <c r="M48" s="4" t="str">
        <f t="shared" si="1"/>
        <v/>
      </c>
      <c r="N48" s="4" t="str">
        <f t="shared" si="5"/>
        <v/>
      </c>
      <c r="O48" s="4" t="str">
        <f t="shared" si="2"/>
        <v/>
      </c>
      <c r="P48" s="4" t="str">
        <f t="shared" si="3"/>
        <v/>
      </c>
      <c r="Q48" s="4" t="str">
        <f t="shared" si="4"/>
        <v/>
      </c>
    </row>
    <row r="49" spans="1:17" ht="28.9" customHeight="1" x14ac:dyDescent="0.25">
      <c r="A49" s="451" t="s">
        <v>216</v>
      </c>
      <c r="B49" s="451"/>
      <c r="C49" s="451"/>
      <c r="D49" s="451"/>
      <c r="E49" s="451"/>
      <c r="F49" s="452"/>
      <c r="G49" s="11"/>
      <c r="H49" s="18"/>
      <c r="I49" s="19"/>
      <c r="J49" s="11"/>
      <c r="L49" s="4" t="str">
        <f t="shared" si="0"/>
        <v/>
      </c>
      <c r="M49" s="4" t="str">
        <f t="shared" si="1"/>
        <v/>
      </c>
      <c r="N49" s="4" t="str">
        <f t="shared" si="5"/>
        <v/>
      </c>
      <c r="O49" s="4" t="str">
        <f t="shared" si="2"/>
        <v/>
      </c>
      <c r="P49" s="4" t="str">
        <f t="shared" si="3"/>
        <v/>
      </c>
      <c r="Q49" s="4" t="str">
        <f t="shared" si="4"/>
        <v/>
      </c>
    </row>
    <row r="50" spans="1:17" ht="28.9" customHeight="1" x14ac:dyDescent="0.25">
      <c r="A50" s="451"/>
      <c r="B50" s="451"/>
      <c r="C50" s="451"/>
      <c r="D50" s="451"/>
      <c r="E50" s="451"/>
      <c r="F50" s="452"/>
      <c r="G50" s="12"/>
      <c r="H50" s="18"/>
      <c r="I50" s="19"/>
      <c r="J50" s="11"/>
      <c r="L50" s="4" t="str">
        <f t="shared" si="0"/>
        <v/>
      </c>
      <c r="M50" s="4" t="str">
        <f t="shared" si="1"/>
        <v/>
      </c>
      <c r="N50" s="4" t="str">
        <f t="shared" si="5"/>
        <v/>
      </c>
      <c r="O50" s="4" t="str">
        <f t="shared" si="2"/>
        <v/>
      </c>
      <c r="P50" s="4" t="str">
        <f t="shared" si="3"/>
        <v/>
      </c>
      <c r="Q50" s="4" t="str">
        <f t="shared" si="4"/>
        <v/>
      </c>
    </row>
    <row r="51" spans="1:17" s="32" customFormat="1" ht="10.15" customHeight="1" x14ac:dyDescent="0.25">
      <c r="B51" s="148"/>
      <c r="D51" s="149"/>
      <c r="F51" s="149"/>
      <c r="G51" s="149"/>
    </row>
    <row r="52" spans="1:17" s="32" customFormat="1" ht="19.899999999999999" customHeight="1" thickBot="1" x14ac:dyDescent="0.3">
      <c r="A52" s="2" t="s">
        <v>43</v>
      </c>
      <c r="B52" s="389" t="s">
        <v>218</v>
      </c>
      <c r="C52" s="389"/>
      <c r="D52" s="389"/>
      <c r="E52" s="389"/>
      <c r="F52" s="389"/>
      <c r="G52" s="389"/>
      <c r="H52" s="389"/>
      <c r="I52" s="389"/>
      <c r="J52" s="389"/>
    </row>
    <row r="53" spans="1:17" s="32" customFormat="1" ht="28.9" customHeight="1" thickTop="1" x14ac:dyDescent="0.25">
      <c r="A53" s="32" t="s">
        <v>26</v>
      </c>
      <c r="B53" s="454" t="s">
        <v>219</v>
      </c>
      <c r="C53" s="454"/>
      <c r="D53" s="454"/>
      <c r="E53" s="205" t="str">
        <f>IFERROR(E42/E43,"")</f>
        <v/>
      </c>
    </row>
    <row r="54" spans="1:17" s="32" customFormat="1" ht="28.9" customHeight="1" x14ac:dyDescent="0.25">
      <c r="A54" s="32" t="s">
        <v>27</v>
      </c>
      <c r="B54" s="453" t="s">
        <v>220</v>
      </c>
      <c r="C54" s="453"/>
      <c r="D54" s="453"/>
      <c r="E54" s="206" t="str">
        <f>IF(MAX(H44:H50,J44:J50)=0,"",MAX(H44:H50,J44:J50))</f>
        <v/>
      </c>
    </row>
    <row r="55" spans="1:17" s="32" customFormat="1" ht="28.9" customHeight="1" x14ac:dyDescent="0.25">
      <c r="A55" s="32" t="s">
        <v>28</v>
      </c>
      <c r="B55" s="453" t="s">
        <v>38</v>
      </c>
      <c r="C55" s="453"/>
      <c r="D55" s="453"/>
      <c r="E55" s="150"/>
    </row>
    <row r="56" spans="1:17" s="32" customFormat="1" ht="28.9" customHeight="1" x14ac:dyDescent="0.25">
      <c r="A56" s="32" t="s">
        <v>29</v>
      </c>
      <c r="B56" s="455" t="s">
        <v>221</v>
      </c>
      <c r="C56" s="455"/>
      <c r="D56" s="455"/>
      <c r="E56" s="207" t="str">
        <f>IFERROR(E55/E42,"")</f>
        <v/>
      </c>
    </row>
    <row r="57" spans="1:17" s="32" customFormat="1" ht="28.9" customHeight="1" x14ac:dyDescent="0.25">
      <c r="A57" s="32" t="s">
        <v>30</v>
      </c>
      <c r="B57" s="453" t="s">
        <v>222</v>
      </c>
      <c r="C57" s="453"/>
      <c r="D57" s="453"/>
      <c r="E57" s="151"/>
      <c r="F57" s="428" t="s">
        <v>225</v>
      </c>
      <c r="G57" s="429"/>
      <c r="H57" s="429"/>
      <c r="I57" s="429"/>
      <c r="J57" s="429"/>
    </row>
    <row r="58" spans="1:17" s="32" customFormat="1" ht="28.9" customHeight="1" x14ac:dyDescent="0.25">
      <c r="A58" s="32" t="s">
        <v>33</v>
      </c>
      <c r="B58" s="453" t="s">
        <v>223</v>
      </c>
      <c r="C58" s="453"/>
      <c r="D58" s="453"/>
      <c r="E58" s="150"/>
      <c r="F58" s="428" t="s">
        <v>226</v>
      </c>
      <c r="G58" s="429"/>
      <c r="H58" s="429"/>
      <c r="I58" s="429"/>
      <c r="J58" s="429"/>
    </row>
    <row r="59" spans="1:17" s="32" customFormat="1" ht="28.9" customHeight="1" x14ac:dyDescent="0.25">
      <c r="A59" s="32" t="s">
        <v>34</v>
      </c>
      <c r="B59" s="453" t="s">
        <v>224</v>
      </c>
      <c r="C59" s="453"/>
      <c r="D59" s="453"/>
      <c r="E59" s="150"/>
    </row>
    <row r="60" spans="1:17" x14ac:dyDescent="0.25">
      <c r="G60" s="27"/>
      <c r="H60" s="27"/>
    </row>
    <row r="61" spans="1:17" ht="16.5" thickBot="1" x14ac:dyDescent="0.3">
      <c r="A61" s="2" t="s">
        <v>44</v>
      </c>
      <c r="B61" s="389" t="s">
        <v>307</v>
      </c>
      <c r="C61" s="389"/>
      <c r="D61" s="389"/>
      <c r="E61" s="389"/>
      <c r="F61" s="389"/>
      <c r="G61" s="389"/>
      <c r="H61" s="389"/>
      <c r="I61" s="389"/>
      <c r="J61" s="389"/>
    </row>
    <row r="62" spans="1:17" ht="41.45" customHeight="1" thickTop="1" x14ac:dyDescent="0.25">
      <c r="A62" s="1" t="s">
        <v>26</v>
      </c>
      <c r="B62" s="147" t="s">
        <v>214</v>
      </c>
      <c r="C62" s="446"/>
      <c r="D62" s="447"/>
      <c r="E62" s="448"/>
      <c r="F62" s="449" t="s">
        <v>215</v>
      </c>
      <c r="G62" s="450"/>
      <c r="H62" s="450"/>
      <c r="I62" s="450"/>
      <c r="J62" s="450"/>
    </row>
    <row r="63" spans="1:17" ht="19.149999999999999" customHeight="1" x14ac:dyDescent="0.25"/>
    <row r="64" spans="1:17" ht="16.5" thickBot="1" x14ac:dyDescent="0.3">
      <c r="A64" s="2" t="s">
        <v>45</v>
      </c>
      <c r="B64" s="389" t="s">
        <v>306</v>
      </c>
      <c r="C64" s="389"/>
      <c r="D64" s="389"/>
      <c r="E64" s="389"/>
      <c r="F64" s="389"/>
      <c r="G64" s="389"/>
      <c r="H64" s="389"/>
      <c r="I64" s="389"/>
      <c r="J64" s="389"/>
    </row>
    <row r="65" ht="15.75" thickTop="1" x14ac:dyDescent="0.25"/>
    <row r="97" spans="1:10" ht="16.5" thickBot="1" x14ac:dyDescent="0.3">
      <c r="A97" s="2" t="s">
        <v>227</v>
      </c>
      <c r="B97" s="389" t="s">
        <v>95</v>
      </c>
      <c r="C97" s="389"/>
      <c r="D97" s="389"/>
      <c r="E97" s="389"/>
      <c r="F97" s="389"/>
      <c r="G97" s="389"/>
      <c r="H97" s="389"/>
      <c r="I97" s="389"/>
      <c r="J97" s="389"/>
    </row>
    <row r="98" spans="1:10" ht="16.5" thickTop="1" x14ac:dyDescent="0.25">
      <c r="B98" s="8"/>
      <c r="C98" s="8"/>
      <c r="D98" s="8"/>
      <c r="E98" s="8"/>
      <c r="F98" s="8"/>
      <c r="G98" s="8"/>
    </row>
    <row r="99" spans="1:10" ht="15.75" customHeight="1" x14ac:dyDescent="0.25">
      <c r="B99" s="173"/>
      <c r="C99" s="36"/>
      <c r="D99" s="36"/>
      <c r="E99" s="173"/>
    </row>
    <row r="100" spans="1:10" ht="15.75" customHeight="1" x14ac:dyDescent="0.2">
      <c r="B100" s="173"/>
      <c r="C100" s="36"/>
      <c r="D100" s="36"/>
      <c r="E100" s="173"/>
      <c r="G100" s="33"/>
      <c r="I100" s="189"/>
    </row>
    <row r="101" spans="1:10" ht="15.75" customHeight="1" x14ac:dyDescent="0.25">
      <c r="B101" s="173"/>
      <c r="C101" s="36"/>
      <c r="D101" s="36"/>
      <c r="E101" s="173"/>
      <c r="G101" s="36"/>
      <c r="H101" s="36"/>
    </row>
    <row r="102" spans="1:10" ht="15.75" customHeight="1" x14ac:dyDescent="0.25">
      <c r="B102" s="173"/>
      <c r="C102" s="36"/>
      <c r="D102" s="36"/>
      <c r="E102" s="173"/>
      <c r="H102" s="163"/>
      <c r="I102" s="163"/>
      <c r="J102" s="163"/>
    </row>
    <row r="103" spans="1:10" ht="15.75" x14ac:dyDescent="0.25">
      <c r="B103" s="173"/>
      <c r="C103" s="187"/>
      <c r="D103" s="187"/>
      <c r="E103" s="173"/>
      <c r="H103" s="32"/>
    </row>
    <row r="104" spans="1:10" ht="15.75" x14ac:dyDescent="0.25">
      <c r="B104" s="173"/>
      <c r="C104" s="187"/>
      <c r="D104" s="187"/>
      <c r="E104" s="173"/>
      <c r="H104" s="32"/>
    </row>
    <row r="105" spans="1:10" ht="15.75" x14ac:dyDescent="0.25">
      <c r="B105" s="37"/>
      <c r="C105" s="37"/>
      <c r="D105" s="36"/>
      <c r="E105" s="36"/>
      <c r="F105" s="173"/>
    </row>
    <row r="106" spans="1:10" ht="15.75" x14ac:dyDescent="0.25">
      <c r="B106" s="32"/>
      <c r="C106" s="32"/>
      <c r="D106" s="32"/>
      <c r="E106" s="32"/>
      <c r="F106" s="32"/>
      <c r="G106" s="187"/>
      <c r="H106" s="187"/>
      <c r="I106" s="185"/>
      <c r="J106" s="185"/>
    </row>
    <row r="107" spans="1:10" ht="15.75" x14ac:dyDescent="0.25">
      <c r="B107" s="32"/>
      <c r="G107" s="185"/>
      <c r="H107" s="185"/>
      <c r="I107" s="185"/>
      <c r="J107" s="185"/>
    </row>
    <row r="109" spans="1:10" x14ac:dyDescent="0.25">
      <c r="B109" s="176"/>
      <c r="C109" s="176"/>
      <c r="D109" s="176"/>
      <c r="E109" s="176"/>
      <c r="F109" s="176"/>
      <c r="G109" s="176"/>
      <c r="H109" s="176"/>
      <c r="I109" s="176"/>
    </row>
  </sheetData>
  <mergeCells count="63">
    <mergeCell ref="B46:D46"/>
    <mergeCell ref="C48:E48"/>
    <mergeCell ref="C62:E62"/>
    <mergeCell ref="F62:J62"/>
    <mergeCell ref="A49:F50"/>
    <mergeCell ref="B52:J52"/>
    <mergeCell ref="B55:D55"/>
    <mergeCell ref="B54:D54"/>
    <mergeCell ref="B53:D53"/>
    <mergeCell ref="B56:D56"/>
    <mergeCell ref="B57:D57"/>
    <mergeCell ref="B58:D58"/>
    <mergeCell ref="B59:D59"/>
    <mergeCell ref="F57:J57"/>
    <mergeCell ref="A17:A18"/>
    <mergeCell ref="A25:A27"/>
    <mergeCell ref="B15:D15"/>
    <mergeCell ref="A13:A15"/>
    <mergeCell ref="C25:E25"/>
    <mergeCell ref="C26:E26"/>
    <mergeCell ref="C27:E27"/>
    <mergeCell ref="E17:J17"/>
    <mergeCell ref="B20:D20"/>
    <mergeCell ref="C21:D21"/>
    <mergeCell ref="A20:A22"/>
    <mergeCell ref="B13:C14"/>
    <mergeCell ref="G42:J42"/>
    <mergeCell ref="B97:J97"/>
    <mergeCell ref="B39:F39"/>
    <mergeCell ref="C40:E40"/>
    <mergeCell ref="B29:J29"/>
    <mergeCell ref="B30:D30"/>
    <mergeCell ref="G30:I30"/>
    <mergeCell ref="B42:D42"/>
    <mergeCell ref="B43:D43"/>
    <mergeCell ref="B44:D44"/>
    <mergeCell ref="B45:D45"/>
    <mergeCell ref="B64:J64"/>
    <mergeCell ref="B61:J61"/>
    <mergeCell ref="B47:D47"/>
    <mergeCell ref="C31:E31"/>
    <mergeCell ref="F58:J58"/>
    <mergeCell ref="C32:E32"/>
    <mergeCell ref="G32:H32"/>
    <mergeCell ref="B1:J1"/>
    <mergeCell ref="B38:J38"/>
    <mergeCell ref="B17:D17"/>
    <mergeCell ref="B18:D18"/>
    <mergeCell ref="G5:H5"/>
    <mergeCell ref="G6:H6"/>
    <mergeCell ref="G7:H7"/>
    <mergeCell ref="B12:J12"/>
    <mergeCell ref="G8:H8"/>
    <mergeCell ref="C2:E2"/>
    <mergeCell ref="C3:E3"/>
    <mergeCell ref="C4:E4"/>
    <mergeCell ref="C5:E5"/>
    <mergeCell ref="C6:E6"/>
    <mergeCell ref="C7:E7"/>
    <mergeCell ref="C8:E8"/>
    <mergeCell ref="C9:E9"/>
    <mergeCell ref="C10:E10"/>
    <mergeCell ref="C22:D22"/>
  </mergeCells>
  <conditionalFormatting sqref="B52">
    <cfRule type="beginsWith" dxfId="2" priority="1" stopIfTrue="1" operator="beginsWith" text="Functioning At Risk">
      <formula>LEFT(B52,LEN("Functioning At Risk"))="Functioning At Risk"</formula>
    </cfRule>
    <cfRule type="beginsWith" dxfId="1" priority="2" stopIfTrue="1" operator="beginsWith" text="Not Functioning">
      <formula>LEFT(B52,LEN("Not Functioning"))="Not Functioning"</formula>
    </cfRule>
    <cfRule type="containsText" dxfId="0" priority="3" operator="containsText" text="Functioning">
      <formula>NOT(ISERROR(SEARCH("Functioning",B52)))</formula>
    </cfRule>
  </conditionalFormatting>
  <pageMargins left="0.7" right="0.7" top="0.75" bottom="0.75" header="0.3" footer="0.3"/>
  <pageSetup scale="99" orientation="portrait" r:id="rId1"/>
  <headerFooter>
    <oddHeader>&amp;LDate:
Investigators:&amp;C&amp;"-,Bold"&amp;12
&amp;R&amp;"-,Bold"&amp;12Minnesota Stream Quantification Tool 
Project Reach Form</oddHeader>
  </headerFooter>
  <rowBreaks count="2" manualBreakCount="2">
    <brk id="37" max="16383" man="1"/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C4E9-60CD-421D-AF9B-D3E29777612B}">
  <dimension ref="A2:J23"/>
  <sheetViews>
    <sheetView zoomScaleNormal="100" zoomScaleSheetLayoutView="100" workbookViewId="0"/>
  </sheetViews>
  <sheetFormatPr defaultColWidth="8.85546875" defaultRowHeight="15" x14ac:dyDescent="0.25"/>
  <cols>
    <col min="1" max="1" width="3.7109375" style="1" customWidth="1"/>
    <col min="2" max="2" width="27.7109375" style="1" customWidth="1"/>
    <col min="3" max="3" width="22.28515625" style="1" bestFit="1" customWidth="1"/>
    <col min="4" max="4" width="25.7109375" style="1" bestFit="1" customWidth="1"/>
    <col min="5" max="5" width="11.5703125" style="1" customWidth="1"/>
    <col min="6" max="10" width="7.42578125" style="1" customWidth="1"/>
    <col min="11" max="12" width="8.85546875" style="1"/>
    <col min="13" max="13" width="10.28515625" style="1" customWidth="1"/>
    <col min="14" max="15" width="8.85546875" style="1"/>
    <col min="16" max="16" width="9.85546875" style="1" customWidth="1"/>
    <col min="17" max="16384" width="8.85546875" style="1"/>
  </cols>
  <sheetData>
    <row r="2" spans="1:10" x14ac:dyDescent="0.25">
      <c r="A2" s="349"/>
      <c r="B2" s="262" t="s">
        <v>18</v>
      </c>
      <c r="C2" s="458"/>
      <c r="D2" s="386"/>
      <c r="E2" s="386"/>
      <c r="F2" s="349"/>
      <c r="G2" s="349"/>
      <c r="H2" s="349"/>
      <c r="I2" s="349"/>
      <c r="J2" s="349"/>
    </row>
    <row r="3" spans="1:10" x14ac:dyDescent="0.25">
      <c r="A3" s="349"/>
      <c r="B3" s="349"/>
      <c r="C3" s="211"/>
      <c r="D3" s="211"/>
      <c r="E3" s="211"/>
      <c r="F3" s="349"/>
      <c r="G3" s="349"/>
      <c r="H3" s="349"/>
      <c r="I3" s="349"/>
      <c r="J3" s="349"/>
    </row>
    <row r="4" spans="1:10" x14ac:dyDescent="0.25">
      <c r="A4" s="349"/>
      <c r="B4" s="350" t="s">
        <v>449</v>
      </c>
      <c r="C4" s="211"/>
      <c r="D4" s="211"/>
      <c r="E4" s="211"/>
      <c r="F4" s="349"/>
      <c r="G4" s="349"/>
      <c r="H4" s="349"/>
      <c r="I4" s="349"/>
      <c r="J4" s="349"/>
    </row>
    <row r="5" spans="1:10" ht="15.75" x14ac:dyDescent="0.25">
      <c r="A5" s="349"/>
      <c r="B5" s="351"/>
      <c r="C5" s="351"/>
      <c r="D5" s="351"/>
      <c r="E5" s="351"/>
      <c r="F5" s="351"/>
      <c r="G5" s="351"/>
      <c r="H5" s="349"/>
      <c r="I5" s="349"/>
      <c r="J5" s="349"/>
    </row>
    <row r="6" spans="1:10" ht="30" customHeight="1" x14ac:dyDescent="0.25">
      <c r="A6" s="349"/>
      <c r="B6" s="347" t="s">
        <v>445</v>
      </c>
      <c r="C6" s="345" t="s">
        <v>447</v>
      </c>
      <c r="D6" s="345" t="s">
        <v>448</v>
      </c>
      <c r="E6" s="347" t="s">
        <v>444</v>
      </c>
      <c r="F6" s="349"/>
      <c r="G6" s="349"/>
      <c r="H6" s="349"/>
      <c r="I6" s="349"/>
      <c r="J6" s="349"/>
    </row>
    <row r="7" spans="1:10" ht="15.75" customHeight="1" x14ac:dyDescent="0.2">
      <c r="A7" s="349"/>
      <c r="B7" s="346"/>
      <c r="C7" s="348"/>
      <c r="D7" s="348"/>
      <c r="E7" s="360">
        <f>C7*D7</f>
        <v>0</v>
      </c>
      <c r="F7" s="349"/>
      <c r="G7" s="354"/>
      <c r="H7" s="349"/>
      <c r="I7" s="355"/>
      <c r="J7" s="349"/>
    </row>
    <row r="8" spans="1:10" ht="15.75" customHeight="1" x14ac:dyDescent="0.25">
      <c r="A8" s="349"/>
      <c r="B8" s="346"/>
      <c r="C8" s="348"/>
      <c r="D8" s="348"/>
      <c r="E8" s="360">
        <f t="shared" ref="E8:E11" si="0">C8*D8</f>
        <v>0</v>
      </c>
      <c r="F8" s="349"/>
      <c r="G8" s="352"/>
      <c r="H8" s="352"/>
      <c r="I8" s="349"/>
      <c r="J8" s="349"/>
    </row>
    <row r="9" spans="1:10" ht="15.75" customHeight="1" x14ac:dyDescent="0.25">
      <c r="A9" s="349"/>
      <c r="B9" s="346"/>
      <c r="C9" s="348"/>
      <c r="D9" s="348"/>
      <c r="E9" s="360">
        <f t="shared" si="0"/>
        <v>0</v>
      </c>
      <c r="F9" s="349"/>
      <c r="G9" s="349"/>
      <c r="H9" s="356"/>
      <c r="I9" s="356"/>
      <c r="J9" s="356"/>
    </row>
    <row r="10" spans="1:10" ht="15.75" x14ac:dyDescent="0.25">
      <c r="A10" s="349"/>
      <c r="B10" s="346"/>
      <c r="C10" s="348"/>
      <c r="D10" s="348"/>
      <c r="E10" s="360">
        <f t="shared" si="0"/>
        <v>0</v>
      </c>
      <c r="F10" s="349"/>
      <c r="G10" s="349"/>
      <c r="H10" s="350"/>
      <c r="I10" s="349"/>
      <c r="J10" s="349"/>
    </row>
    <row r="11" spans="1:10" ht="15.75" x14ac:dyDescent="0.25">
      <c r="A11" s="349"/>
      <c r="B11" s="346"/>
      <c r="C11" s="348"/>
      <c r="D11" s="348"/>
      <c r="E11" s="360">
        <f t="shared" si="0"/>
        <v>0</v>
      </c>
      <c r="F11" s="349"/>
      <c r="G11" s="349"/>
      <c r="H11" s="350"/>
      <c r="I11" s="349"/>
      <c r="J11" s="349"/>
    </row>
    <row r="12" spans="1:10" ht="15.75" x14ac:dyDescent="0.25">
      <c r="A12" s="349"/>
      <c r="B12" s="456" t="s">
        <v>450</v>
      </c>
      <c r="C12" s="456"/>
      <c r="D12" s="360">
        <f>SUM(D7:D11)</f>
        <v>0</v>
      </c>
      <c r="E12" s="360">
        <f>SUM(E7:E11)</f>
        <v>0</v>
      </c>
      <c r="F12" s="353"/>
      <c r="G12" s="349"/>
      <c r="H12" s="349"/>
      <c r="I12" s="349"/>
      <c r="J12" s="349"/>
    </row>
    <row r="13" spans="1:10" ht="15.75" x14ac:dyDescent="0.25">
      <c r="A13" s="349"/>
      <c r="B13" s="457" t="s">
        <v>446</v>
      </c>
      <c r="C13" s="457"/>
      <c r="D13" s="457"/>
      <c r="E13" s="359" t="str">
        <f>IFERROR(E12/D12,"")</f>
        <v/>
      </c>
      <c r="F13" s="350"/>
      <c r="G13" s="349"/>
      <c r="H13" s="349"/>
      <c r="I13" s="357"/>
      <c r="J13" s="357"/>
    </row>
    <row r="14" spans="1:10" ht="15.75" x14ac:dyDescent="0.25">
      <c r="A14" s="349"/>
      <c r="B14" s="349"/>
      <c r="C14" s="349"/>
      <c r="D14" s="349"/>
      <c r="E14" s="349"/>
      <c r="F14" s="349"/>
      <c r="G14" s="349"/>
      <c r="H14" s="349"/>
      <c r="I14" s="357"/>
      <c r="J14" s="357"/>
    </row>
    <row r="15" spans="1:10" x14ac:dyDescent="0.25">
      <c r="A15" s="349"/>
      <c r="B15" s="349"/>
      <c r="C15" s="264" t="s">
        <v>23</v>
      </c>
      <c r="D15" s="349"/>
      <c r="E15" s="211"/>
      <c r="F15" s="349"/>
      <c r="G15" s="349"/>
      <c r="H15" s="349"/>
      <c r="I15" s="349"/>
      <c r="J15" s="349"/>
    </row>
    <row r="16" spans="1:10" x14ac:dyDescent="0.25">
      <c r="A16" s="349"/>
      <c r="B16" s="349"/>
      <c r="C16" s="41" t="s">
        <v>21</v>
      </c>
      <c r="D16" s="349"/>
      <c r="E16" s="211"/>
      <c r="F16" s="358"/>
      <c r="G16" s="349"/>
      <c r="H16" s="349"/>
      <c r="I16" s="358"/>
      <c r="J16" s="349"/>
    </row>
    <row r="17" spans="3:8" x14ac:dyDescent="0.25">
      <c r="C17" s="263" t="s">
        <v>22</v>
      </c>
      <c r="E17"/>
    </row>
    <row r="18" spans="3:8" x14ac:dyDescent="0.25">
      <c r="E18"/>
    </row>
    <row r="21" spans="3:8" x14ac:dyDescent="0.25">
      <c r="E21"/>
      <c r="F21"/>
      <c r="G21"/>
      <c r="H21"/>
    </row>
    <row r="22" spans="3:8" x14ac:dyDescent="0.25">
      <c r="E22"/>
      <c r="F22"/>
      <c r="G22"/>
      <c r="H22"/>
    </row>
    <row r="23" spans="3:8" x14ac:dyDescent="0.25">
      <c r="E23"/>
      <c r="F23"/>
      <c r="G23"/>
      <c r="H23"/>
    </row>
  </sheetData>
  <mergeCells count="3">
    <mergeCell ref="B12:C12"/>
    <mergeCell ref="B13:D13"/>
    <mergeCell ref="C2:E2"/>
  </mergeCells>
  <pageMargins left="0.7" right="0.7" top="0.75" bottom="0.75" header="0.3" footer="0.3"/>
  <pageSetup scale="99" orientation="portrait" r:id="rId1"/>
  <headerFooter>
    <oddHeader>&amp;LDate:
Investigators:&amp;C&amp;"-,Bold"&amp;12
&amp;R&amp;"-,Bold"&amp;12Minnesota Stream Quantification Tool 
Reach Runoff Form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8"/>
  <sheetViews>
    <sheetView zoomScaleNormal="100" zoomScaleSheetLayoutView="100" workbookViewId="0"/>
  </sheetViews>
  <sheetFormatPr defaultRowHeight="15" x14ac:dyDescent="0.25"/>
  <sheetData>
    <row r="1" spans="1:13" x14ac:dyDescent="0.25">
      <c r="A1" s="43" t="s">
        <v>78</v>
      </c>
      <c r="B1" s="43"/>
      <c r="C1" s="43"/>
      <c r="D1" s="43"/>
      <c r="E1" s="43"/>
      <c r="F1" s="43" t="s">
        <v>97</v>
      </c>
      <c r="G1" s="43"/>
      <c r="H1" s="43"/>
      <c r="I1" s="43"/>
      <c r="J1" s="43"/>
    </row>
    <row r="2" spans="1:13" x14ac:dyDescent="0.25">
      <c r="A2" s="43" t="s">
        <v>98</v>
      </c>
      <c r="B2" s="43"/>
      <c r="C2" s="43"/>
      <c r="D2" s="43"/>
      <c r="E2" s="43"/>
      <c r="F2" s="43" t="s">
        <v>99</v>
      </c>
      <c r="G2" s="43"/>
      <c r="H2" s="43"/>
      <c r="I2" s="43"/>
      <c r="J2" s="43"/>
    </row>
    <row r="3" spans="1:13" x14ac:dyDescent="0.25">
      <c r="A3" s="43" t="s">
        <v>100</v>
      </c>
      <c r="B3" s="43"/>
      <c r="C3" s="43"/>
      <c r="D3" s="43"/>
      <c r="E3" s="43"/>
      <c r="F3" s="43" t="s">
        <v>101</v>
      </c>
      <c r="G3" s="43"/>
      <c r="H3" s="43"/>
      <c r="I3" s="43"/>
      <c r="J3" s="43"/>
    </row>
    <row r="4" spans="1:13" x14ac:dyDescent="0.25">
      <c r="A4" s="44" t="s">
        <v>102</v>
      </c>
      <c r="B4" s="44"/>
      <c r="C4" s="44"/>
      <c r="D4" s="44"/>
      <c r="E4" s="44"/>
      <c r="F4" s="44"/>
      <c r="G4" s="44"/>
      <c r="H4" s="44"/>
      <c r="I4" s="44"/>
      <c r="J4" s="44"/>
    </row>
    <row r="5" spans="1:13" x14ac:dyDescent="0.25">
      <c r="A5" s="42" t="s">
        <v>136</v>
      </c>
    </row>
    <row r="6" spans="1:13" x14ac:dyDescent="0.25">
      <c r="A6" s="42" t="s">
        <v>103</v>
      </c>
    </row>
    <row r="7" spans="1:13" x14ac:dyDescent="0.25">
      <c r="A7" s="45" t="s">
        <v>104</v>
      </c>
      <c r="C7" t="s">
        <v>105</v>
      </c>
      <c r="D7" t="s">
        <v>106</v>
      </c>
      <c r="F7" t="s">
        <v>107</v>
      </c>
      <c r="G7" t="s">
        <v>108</v>
      </c>
      <c r="I7" t="s">
        <v>109</v>
      </c>
    </row>
    <row r="8" spans="1:13" x14ac:dyDescent="0.25">
      <c r="A8" s="45" t="s">
        <v>110</v>
      </c>
      <c r="C8" t="s">
        <v>111</v>
      </c>
      <c r="D8" t="s">
        <v>112</v>
      </c>
      <c r="F8" t="s">
        <v>113</v>
      </c>
      <c r="G8" t="s">
        <v>114</v>
      </c>
      <c r="I8" t="s">
        <v>115</v>
      </c>
    </row>
    <row r="9" spans="1:13" x14ac:dyDescent="0.25">
      <c r="A9" s="45" t="s">
        <v>116</v>
      </c>
      <c r="C9" t="s">
        <v>117</v>
      </c>
      <c r="D9" t="s">
        <v>118</v>
      </c>
      <c r="F9" t="s">
        <v>119</v>
      </c>
      <c r="G9" t="s">
        <v>120</v>
      </c>
      <c r="I9" t="s">
        <v>121</v>
      </c>
    </row>
    <row r="10" spans="1:13" x14ac:dyDescent="0.25">
      <c r="A10" s="45" t="s">
        <v>122</v>
      </c>
      <c r="C10" t="s">
        <v>123</v>
      </c>
      <c r="D10" t="s">
        <v>124</v>
      </c>
      <c r="F10" t="s">
        <v>125</v>
      </c>
      <c r="G10" t="s">
        <v>126</v>
      </c>
      <c r="I10" t="s">
        <v>127</v>
      </c>
    </row>
    <row r="11" spans="1:13" x14ac:dyDescent="0.25">
      <c r="A11" s="45" t="s">
        <v>128</v>
      </c>
      <c r="C11" t="s">
        <v>129</v>
      </c>
      <c r="G11" t="s">
        <v>130</v>
      </c>
      <c r="I11" t="s">
        <v>131</v>
      </c>
    </row>
    <row r="13" spans="1:13" x14ac:dyDescent="0.25">
      <c r="A13" s="48" t="s">
        <v>137</v>
      </c>
      <c r="B13" s="44"/>
      <c r="C13" s="49"/>
      <c r="D13" s="459" t="s">
        <v>128</v>
      </c>
      <c r="E13" s="459"/>
      <c r="F13" s="459" t="s">
        <v>138</v>
      </c>
      <c r="G13" s="459"/>
      <c r="H13" s="459" t="s">
        <v>106</v>
      </c>
      <c r="I13" s="459"/>
      <c r="J13" s="459" t="s">
        <v>139</v>
      </c>
      <c r="K13" s="459"/>
      <c r="L13" s="459"/>
      <c r="M13" s="459"/>
    </row>
    <row r="14" spans="1:13" x14ac:dyDescent="0.25">
      <c r="A14" s="46" t="s">
        <v>13</v>
      </c>
      <c r="B14" s="46" t="s">
        <v>133</v>
      </c>
      <c r="C14" s="46" t="s">
        <v>131</v>
      </c>
      <c r="D14" s="46" t="s">
        <v>134</v>
      </c>
      <c r="E14" s="46" t="s">
        <v>135</v>
      </c>
      <c r="F14" s="46" t="s">
        <v>134</v>
      </c>
      <c r="G14" s="46" t="s">
        <v>135</v>
      </c>
      <c r="H14" s="46" t="s">
        <v>134</v>
      </c>
      <c r="I14" s="46" t="s">
        <v>135</v>
      </c>
      <c r="J14" s="46" t="s">
        <v>134</v>
      </c>
      <c r="K14" s="46" t="s">
        <v>135</v>
      </c>
      <c r="L14" s="46" t="s">
        <v>134</v>
      </c>
      <c r="M14" s="46" t="s">
        <v>135</v>
      </c>
    </row>
    <row r="15" spans="1:13" x14ac:dyDescent="0.25">
      <c r="A15" s="47"/>
      <c r="B15" s="47"/>
      <c r="C15" s="47"/>
      <c r="D15" s="47"/>
      <c r="E15" s="50"/>
      <c r="F15" s="47"/>
      <c r="G15" s="47"/>
      <c r="H15" s="47"/>
      <c r="I15" s="47"/>
      <c r="J15" s="47"/>
      <c r="K15" s="47"/>
      <c r="L15" s="47"/>
      <c r="M15" s="47"/>
    </row>
    <row r="16" spans="1:13" x14ac:dyDescent="0.25">
      <c r="A16" s="47"/>
      <c r="B16" s="47"/>
      <c r="C16" s="47"/>
      <c r="D16" s="47"/>
      <c r="E16" s="50"/>
      <c r="F16" s="47"/>
      <c r="G16" s="47"/>
      <c r="H16" s="47"/>
      <c r="I16" s="47"/>
      <c r="J16" s="47"/>
      <c r="K16" s="47"/>
      <c r="L16" s="47"/>
      <c r="M16" s="47"/>
    </row>
    <row r="17" spans="1:13" x14ac:dyDescent="0.25">
      <c r="A17" s="47"/>
      <c r="B17" s="47"/>
      <c r="C17" s="47"/>
      <c r="D17" s="47"/>
      <c r="E17" s="50"/>
      <c r="F17" s="47"/>
      <c r="G17" s="47"/>
      <c r="H17" s="47"/>
      <c r="I17" s="47"/>
      <c r="J17" s="47"/>
      <c r="K17" s="47"/>
      <c r="L17" s="47"/>
      <c r="M17" s="47"/>
    </row>
    <row r="18" spans="1:13" x14ac:dyDescent="0.25">
      <c r="A18" s="47"/>
      <c r="B18" s="47"/>
      <c r="C18" s="47"/>
      <c r="D18" s="47"/>
      <c r="E18" s="50"/>
      <c r="F18" s="47"/>
      <c r="G18" s="47"/>
      <c r="H18" s="47"/>
      <c r="I18" s="47"/>
      <c r="J18" s="47"/>
      <c r="K18" s="47"/>
      <c r="L18" s="47"/>
      <c r="M18" s="47"/>
    </row>
    <row r="19" spans="1:13" x14ac:dyDescent="0.25">
      <c r="A19" s="47"/>
      <c r="B19" s="47"/>
      <c r="C19" s="47"/>
      <c r="D19" s="47"/>
      <c r="E19" s="50"/>
      <c r="F19" s="47"/>
      <c r="G19" s="47"/>
      <c r="H19" s="47"/>
      <c r="I19" s="47"/>
      <c r="J19" s="47"/>
      <c r="K19" s="47"/>
      <c r="L19" s="47"/>
      <c r="M19" s="47"/>
    </row>
    <row r="20" spans="1:13" x14ac:dyDescent="0.25">
      <c r="A20" s="47"/>
      <c r="B20" s="47"/>
      <c r="C20" s="47"/>
      <c r="D20" s="47"/>
      <c r="E20" s="50"/>
      <c r="F20" s="47"/>
      <c r="G20" s="47"/>
      <c r="H20" s="47"/>
      <c r="I20" s="47"/>
      <c r="J20" s="47"/>
      <c r="K20" s="47"/>
      <c r="L20" s="47"/>
      <c r="M20" s="47"/>
    </row>
    <row r="21" spans="1:13" x14ac:dyDescent="0.25">
      <c r="A21" s="47"/>
      <c r="B21" s="47"/>
      <c r="C21" s="47"/>
      <c r="D21" s="47"/>
      <c r="E21" s="50"/>
      <c r="F21" s="47"/>
      <c r="G21" s="47"/>
      <c r="H21" s="47"/>
      <c r="I21" s="47"/>
      <c r="J21" s="47"/>
      <c r="K21" s="47"/>
      <c r="L21" s="47"/>
      <c r="M21" s="47"/>
    </row>
    <row r="22" spans="1:13" x14ac:dyDescent="0.25">
      <c r="A22" s="47"/>
      <c r="B22" s="47"/>
      <c r="C22" s="47"/>
      <c r="D22" s="47"/>
      <c r="E22" s="50"/>
      <c r="F22" s="47"/>
      <c r="G22" s="47"/>
      <c r="H22" s="47"/>
      <c r="I22" s="47"/>
      <c r="J22" s="47"/>
      <c r="K22" s="47"/>
      <c r="L22" s="47"/>
      <c r="M22" s="47"/>
    </row>
    <row r="23" spans="1:13" x14ac:dyDescent="0.25">
      <c r="A23" s="47"/>
      <c r="B23" s="47"/>
      <c r="C23" s="47"/>
      <c r="D23" s="47"/>
      <c r="E23" s="50"/>
      <c r="F23" s="47"/>
      <c r="G23" s="47"/>
      <c r="H23" s="47"/>
      <c r="I23" s="47"/>
      <c r="J23" s="47"/>
      <c r="K23" s="47"/>
      <c r="L23" s="47"/>
      <c r="M23" s="47"/>
    </row>
    <row r="24" spans="1:13" x14ac:dyDescent="0.25">
      <c r="A24" s="47"/>
      <c r="B24" s="47"/>
      <c r="C24" s="47"/>
      <c r="D24" s="47"/>
      <c r="E24" s="50"/>
      <c r="F24" s="47"/>
      <c r="G24" s="47"/>
      <c r="H24" s="47"/>
      <c r="I24" s="47"/>
      <c r="J24" s="47"/>
      <c r="K24" s="47"/>
      <c r="L24" s="47"/>
      <c r="M24" s="47"/>
    </row>
    <row r="25" spans="1:13" x14ac:dyDescent="0.25">
      <c r="A25" s="47"/>
      <c r="B25" s="47"/>
      <c r="C25" s="47"/>
      <c r="D25" s="47"/>
      <c r="E25" s="50"/>
      <c r="F25" s="47"/>
      <c r="G25" s="47"/>
      <c r="H25" s="47"/>
      <c r="I25" s="47"/>
      <c r="J25" s="47"/>
      <c r="K25" s="47"/>
      <c r="L25" s="47"/>
      <c r="M25" s="47"/>
    </row>
    <row r="26" spans="1:13" x14ac:dyDescent="0.25">
      <c r="A26" s="47"/>
      <c r="B26" s="47"/>
      <c r="C26" s="47"/>
      <c r="D26" s="47"/>
      <c r="E26" s="50"/>
      <c r="F26" s="47"/>
      <c r="G26" s="47"/>
      <c r="H26" s="47"/>
      <c r="I26" s="47"/>
      <c r="J26" s="47"/>
      <c r="K26" s="47"/>
      <c r="L26" s="47"/>
      <c r="M26" s="47"/>
    </row>
    <row r="27" spans="1:13" x14ac:dyDescent="0.25">
      <c r="A27" s="47"/>
      <c r="B27" s="47"/>
      <c r="C27" s="47"/>
      <c r="D27" s="47"/>
      <c r="E27" s="50"/>
      <c r="F27" s="47"/>
      <c r="G27" s="47"/>
      <c r="H27" s="47"/>
      <c r="I27" s="47"/>
      <c r="J27" s="47"/>
      <c r="K27" s="47"/>
      <c r="L27" s="47"/>
      <c r="M27" s="47"/>
    </row>
    <row r="28" spans="1:13" x14ac:dyDescent="0.25">
      <c r="A28" s="47"/>
      <c r="B28" s="47"/>
      <c r="C28" s="47"/>
      <c r="D28" s="47"/>
      <c r="E28" s="50"/>
      <c r="F28" s="47"/>
      <c r="G28" s="47"/>
      <c r="H28" s="47"/>
      <c r="I28" s="47"/>
      <c r="J28" s="47"/>
      <c r="K28" s="47"/>
      <c r="L28" s="47"/>
      <c r="M28" s="47"/>
    </row>
    <row r="29" spans="1:13" x14ac:dyDescent="0.25">
      <c r="A29" s="47"/>
      <c r="B29" s="47"/>
      <c r="C29" s="47"/>
      <c r="D29" s="47"/>
      <c r="E29" s="50"/>
      <c r="F29" s="47"/>
      <c r="G29" s="47"/>
      <c r="H29" s="47"/>
      <c r="I29" s="47"/>
      <c r="J29" s="47"/>
      <c r="K29" s="47"/>
      <c r="L29" s="47"/>
      <c r="M29" s="47"/>
    </row>
    <row r="30" spans="1:13" x14ac:dyDescent="0.25">
      <c r="A30" s="47"/>
      <c r="B30" s="47"/>
      <c r="C30" s="47"/>
      <c r="D30" s="47"/>
      <c r="E30" s="50"/>
      <c r="F30" s="47"/>
      <c r="G30" s="47"/>
      <c r="H30" s="47"/>
      <c r="I30" s="47"/>
      <c r="J30" s="47"/>
      <c r="K30" s="47"/>
      <c r="L30" s="47"/>
      <c r="M30" s="47"/>
    </row>
    <row r="31" spans="1:13" x14ac:dyDescent="0.25">
      <c r="A31" s="47"/>
      <c r="B31" s="47"/>
      <c r="C31" s="47"/>
      <c r="D31" s="47"/>
      <c r="E31" s="50"/>
      <c r="F31" s="47"/>
      <c r="G31" s="47"/>
      <c r="H31" s="47"/>
      <c r="I31" s="47"/>
      <c r="J31" s="47"/>
      <c r="K31" s="47"/>
      <c r="L31" s="47"/>
      <c r="M31" s="47"/>
    </row>
    <row r="32" spans="1:13" x14ac:dyDescent="0.25">
      <c r="A32" s="47"/>
      <c r="B32" s="47"/>
      <c r="C32" s="47"/>
      <c r="D32" s="47"/>
      <c r="E32" s="50"/>
      <c r="F32" s="47"/>
      <c r="G32" s="47"/>
      <c r="H32" s="47"/>
      <c r="I32" s="47"/>
      <c r="J32" s="47"/>
      <c r="K32" s="47"/>
      <c r="L32" s="47"/>
      <c r="M32" s="47"/>
    </row>
    <row r="33" spans="1:13" x14ac:dyDescent="0.25">
      <c r="A33" s="47"/>
      <c r="B33" s="47"/>
      <c r="C33" s="47"/>
      <c r="D33" s="47"/>
      <c r="E33" s="50"/>
      <c r="F33" s="47"/>
      <c r="G33" s="47"/>
      <c r="H33" s="47"/>
      <c r="I33" s="47"/>
      <c r="J33" s="47"/>
      <c r="K33" s="47"/>
      <c r="L33" s="47"/>
      <c r="M33" s="47"/>
    </row>
    <row r="34" spans="1:13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</row>
    <row r="35" spans="1:13" x14ac:dyDescent="0.25">
      <c r="A35" s="48" t="s">
        <v>137</v>
      </c>
      <c r="B35" s="44"/>
      <c r="C35" s="49"/>
      <c r="D35" s="459" t="s">
        <v>128</v>
      </c>
      <c r="E35" s="459"/>
      <c r="F35" s="459" t="s">
        <v>138</v>
      </c>
      <c r="G35" s="459"/>
      <c r="H35" s="459" t="s">
        <v>106</v>
      </c>
      <c r="I35" s="459"/>
      <c r="J35" s="459" t="s">
        <v>139</v>
      </c>
      <c r="K35" s="459"/>
      <c r="L35" s="459"/>
      <c r="M35" s="459"/>
    </row>
    <row r="36" spans="1:13" x14ac:dyDescent="0.25">
      <c r="A36" s="46" t="s">
        <v>13</v>
      </c>
      <c r="B36" s="46" t="s">
        <v>133</v>
      </c>
      <c r="C36" s="46" t="s">
        <v>131</v>
      </c>
      <c r="D36" s="46" t="s">
        <v>134</v>
      </c>
      <c r="E36" s="46" t="s">
        <v>135</v>
      </c>
      <c r="F36" s="46" t="s">
        <v>134</v>
      </c>
      <c r="G36" s="46" t="s">
        <v>135</v>
      </c>
      <c r="H36" s="46" t="s">
        <v>134</v>
      </c>
      <c r="I36" s="46" t="s">
        <v>135</v>
      </c>
      <c r="J36" s="46" t="s">
        <v>134</v>
      </c>
      <c r="K36" s="46" t="s">
        <v>135</v>
      </c>
      <c r="L36" s="46" t="s">
        <v>134</v>
      </c>
      <c r="M36" s="46" t="s">
        <v>135</v>
      </c>
    </row>
    <row r="37" spans="1:13" x14ac:dyDescent="0.25">
      <c r="A37" s="47"/>
      <c r="B37" s="47"/>
      <c r="C37" s="47"/>
      <c r="D37" s="47"/>
      <c r="E37" s="50"/>
      <c r="F37" s="47"/>
      <c r="G37" s="47"/>
      <c r="H37" s="47"/>
      <c r="I37" s="47"/>
      <c r="J37" s="47"/>
      <c r="K37" s="47"/>
      <c r="L37" s="47"/>
      <c r="M37" s="47"/>
    </row>
    <row r="38" spans="1:13" x14ac:dyDescent="0.25">
      <c r="A38" s="47"/>
      <c r="B38" s="47"/>
      <c r="C38" s="47"/>
      <c r="D38" s="47"/>
      <c r="E38" s="50"/>
      <c r="F38" s="47"/>
      <c r="G38" s="47"/>
      <c r="H38" s="47"/>
      <c r="I38" s="47"/>
      <c r="J38" s="47"/>
      <c r="K38" s="47"/>
      <c r="L38" s="47"/>
      <c r="M38" s="47"/>
    </row>
    <row r="39" spans="1:13" x14ac:dyDescent="0.25">
      <c r="A39" s="47"/>
      <c r="B39" s="47"/>
      <c r="C39" s="47"/>
      <c r="D39" s="47"/>
      <c r="E39" s="50"/>
      <c r="F39" s="47"/>
      <c r="G39" s="47"/>
      <c r="H39" s="47"/>
      <c r="I39" s="47"/>
      <c r="J39" s="47"/>
      <c r="K39" s="47"/>
      <c r="L39" s="47"/>
      <c r="M39" s="47"/>
    </row>
    <row r="40" spans="1:13" x14ac:dyDescent="0.25">
      <c r="A40" s="47"/>
      <c r="B40" s="47"/>
      <c r="C40" s="47"/>
      <c r="D40" s="47"/>
      <c r="E40" s="50"/>
      <c r="F40" s="47"/>
      <c r="G40" s="47"/>
      <c r="H40" s="47"/>
      <c r="I40" s="47"/>
      <c r="J40" s="47"/>
      <c r="K40" s="47"/>
      <c r="L40" s="47"/>
      <c r="M40" s="47"/>
    </row>
    <row r="41" spans="1:13" x14ac:dyDescent="0.25">
      <c r="A41" s="47"/>
      <c r="B41" s="47"/>
      <c r="C41" s="47"/>
      <c r="D41" s="47"/>
      <c r="E41" s="50"/>
      <c r="F41" s="47"/>
      <c r="G41" s="47"/>
      <c r="H41" s="47"/>
      <c r="I41" s="47"/>
      <c r="J41" s="47"/>
      <c r="K41" s="47"/>
      <c r="L41" s="47"/>
      <c r="M41" s="47"/>
    </row>
    <row r="42" spans="1:13" x14ac:dyDescent="0.25">
      <c r="A42" s="47"/>
      <c r="B42" s="47"/>
      <c r="C42" s="47"/>
      <c r="D42" s="47"/>
      <c r="E42" s="50"/>
      <c r="F42" s="47"/>
      <c r="G42" s="47"/>
      <c r="H42" s="47"/>
      <c r="I42" s="47"/>
      <c r="J42" s="47"/>
      <c r="K42" s="47"/>
      <c r="L42" s="47"/>
      <c r="M42" s="47"/>
    </row>
    <row r="43" spans="1:13" x14ac:dyDescent="0.25">
      <c r="A43" s="47"/>
      <c r="B43" s="47"/>
      <c r="C43" s="47"/>
      <c r="D43" s="47"/>
      <c r="E43" s="50"/>
      <c r="F43" s="47"/>
      <c r="G43" s="47"/>
      <c r="H43" s="47"/>
      <c r="I43" s="47"/>
      <c r="J43" s="47"/>
      <c r="K43" s="47"/>
      <c r="L43" s="47"/>
      <c r="M43" s="47"/>
    </row>
    <row r="44" spans="1:13" x14ac:dyDescent="0.25">
      <c r="A44" s="47"/>
      <c r="B44" s="47"/>
      <c r="C44" s="47"/>
      <c r="D44" s="47"/>
      <c r="E44" s="50"/>
      <c r="F44" s="47"/>
      <c r="G44" s="47"/>
      <c r="H44" s="47"/>
      <c r="I44" s="47"/>
      <c r="J44" s="47"/>
      <c r="K44" s="47"/>
      <c r="L44" s="47"/>
      <c r="M44" s="47"/>
    </row>
    <row r="45" spans="1:13" x14ac:dyDescent="0.25">
      <c r="A45" s="47"/>
      <c r="B45" s="47"/>
      <c r="C45" s="47"/>
      <c r="D45" s="47"/>
      <c r="E45" s="50"/>
      <c r="F45" s="47"/>
      <c r="G45" s="47"/>
      <c r="H45" s="47"/>
      <c r="I45" s="47"/>
      <c r="J45" s="47"/>
      <c r="K45" s="47"/>
      <c r="L45" s="47"/>
      <c r="M45" s="47"/>
    </row>
    <row r="46" spans="1:13" x14ac:dyDescent="0.25">
      <c r="A46" s="47"/>
      <c r="B46" s="47"/>
      <c r="C46" s="47"/>
      <c r="D46" s="47"/>
      <c r="E46" s="50"/>
      <c r="F46" s="47"/>
      <c r="G46" s="47"/>
      <c r="H46" s="47"/>
      <c r="I46" s="47"/>
      <c r="J46" s="47"/>
      <c r="K46" s="47"/>
      <c r="L46" s="47"/>
      <c r="M46" s="47"/>
    </row>
    <row r="47" spans="1:13" x14ac:dyDescent="0.25">
      <c r="A47" s="47"/>
      <c r="B47" s="47"/>
      <c r="C47" s="47"/>
      <c r="D47" s="47"/>
      <c r="E47" s="50"/>
      <c r="F47" s="47"/>
      <c r="G47" s="47"/>
      <c r="H47" s="47"/>
      <c r="I47" s="47"/>
      <c r="J47" s="47"/>
      <c r="K47" s="47"/>
      <c r="L47" s="47"/>
      <c r="M47" s="47"/>
    </row>
    <row r="48" spans="1:13" x14ac:dyDescent="0.25">
      <c r="A48" s="47"/>
      <c r="B48" s="47"/>
      <c r="C48" s="47"/>
      <c r="D48" s="47"/>
      <c r="E48" s="50"/>
      <c r="F48" s="47"/>
      <c r="G48" s="47"/>
      <c r="H48" s="47"/>
      <c r="I48" s="47"/>
      <c r="J48" s="47"/>
      <c r="K48" s="47"/>
      <c r="L48" s="47"/>
      <c r="M48" s="47"/>
    </row>
    <row r="49" spans="1:13" x14ac:dyDescent="0.25">
      <c r="A49" s="47"/>
      <c r="B49" s="47"/>
      <c r="C49" s="47"/>
      <c r="D49" s="47"/>
      <c r="E49" s="50"/>
      <c r="F49" s="47"/>
      <c r="G49" s="47"/>
      <c r="H49" s="47"/>
      <c r="I49" s="47"/>
      <c r="J49" s="47"/>
      <c r="K49" s="47"/>
      <c r="L49" s="47"/>
      <c r="M49" s="47"/>
    </row>
    <row r="50" spans="1:13" x14ac:dyDescent="0.25">
      <c r="A50" s="47"/>
      <c r="B50" s="47"/>
      <c r="C50" s="47"/>
      <c r="D50" s="47"/>
      <c r="E50" s="50"/>
      <c r="F50" s="47"/>
      <c r="G50" s="47"/>
      <c r="H50" s="47"/>
      <c r="I50" s="47"/>
      <c r="J50" s="47"/>
      <c r="K50" s="47"/>
      <c r="L50" s="47"/>
      <c r="M50" s="47"/>
    </row>
    <row r="51" spans="1:13" x14ac:dyDescent="0.25">
      <c r="A51" s="47"/>
      <c r="B51" s="47"/>
      <c r="C51" s="47"/>
      <c r="D51" s="47"/>
      <c r="E51" s="50"/>
      <c r="F51" s="47"/>
      <c r="G51" s="47"/>
      <c r="H51" s="47"/>
      <c r="I51" s="47"/>
      <c r="J51" s="47"/>
      <c r="K51" s="47"/>
      <c r="L51" s="47"/>
      <c r="M51" s="47"/>
    </row>
    <row r="52" spans="1:13" x14ac:dyDescent="0.25">
      <c r="A52" s="47"/>
      <c r="B52" s="47"/>
      <c r="C52" s="47"/>
      <c r="D52" s="47"/>
      <c r="E52" s="50"/>
      <c r="F52" s="47"/>
      <c r="G52" s="47"/>
      <c r="H52" s="47"/>
      <c r="I52" s="47"/>
      <c r="J52" s="47"/>
      <c r="K52" s="47"/>
      <c r="L52" s="47"/>
      <c r="M52" s="47"/>
    </row>
    <row r="53" spans="1:13" x14ac:dyDescent="0.25">
      <c r="A53" s="47"/>
      <c r="B53" s="47"/>
      <c r="C53" s="47"/>
      <c r="D53" s="47"/>
      <c r="E53" s="50"/>
      <c r="F53" s="47"/>
      <c r="G53" s="47"/>
      <c r="H53" s="47"/>
      <c r="I53" s="47"/>
      <c r="J53" s="47"/>
      <c r="K53" s="47"/>
      <c r="L53" s="47"/>
      <c r="M53" s="47"/>
    </row>
    <row r="54" spans="1:13" x14ac:dyDescent="0.25">
      <c r="A54" s="47"/>
      <c r="B54" s="47"/>
      <c r="C54" s="47"/>
      <c r="D54" s="47"/>
      <c r="E54" s="50"/>
      <c r="F54" s="47"/>
      <c r="G54" s="47"/>
      <c r="H54" s="47"/>
      <c r="I54" s="47"/>
      <c r="J54" s="47"/>
      <c r="K54" s="47"/>
      <c r="L54" s="47"/>
      <c r="M54" s="47"/>
    </row>
    <row r="55" spans="1:13" x14ac:dyDescent="0.25">
      <c r="A55" s="47"/>
      <c r="B55" s="47"/>
      <c r="C55" s="47"/>
      <c r="D55" s="47"/>
      <c r="E55" s="50"/>
      <c r="F55" s="47"/>
      <c r="G55" s="47"/>
      <c r="H55" s="47"/>
      <c r="I55" s="47"/>
      <c r="J55" s="47"/>
      <c r="K55" s="47"/>
      <c r="L55" s="47"/>
      <c r="M55" s="47"/>
    </row>
    <row r="56" spans="1:13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</row>
    <row r="58" spans="1:13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</row>
    <row r="59" spans="1:13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</row>
    <row r="61" spans="1:13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</row>
    <row r="62" spans="1:13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</row>
    <row r="63" spans="1:13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3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</row>
    <row r="65" spans="1:13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</row>
    <row r="66" spans="1:13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</row>
    <row r="67" spans="1:13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3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</sheetData>
  <mergeCells count="10">
    <mergeCell ref="D35:E35"/>
    <mergeCell ref="F35:G35"/>
    <mergeCell ref="H35:I35"/>
    <mergeCell ref="J35:K35"/>
    <mergeCell ref="L35:M35"/>
    <mergeCell ref="D13:E13"/>
    <mergeCell ref="F13:G13"/>
    <mergeCell ref="H13:I13"/>
    <mergeCell ref="J13:K13"/>
    <mergeCell ref="L13:M13"/>
  </mergeCells>
  <pageMargins left="0.7" right="0.7" top="0.75" bottom="0.75" header="0.3" footer="0.3"/>
  <pageSetup orientation="landscape" r:id="rId1"/>
  <headerFooter>
    <oddHeader>&amp;C&amp;"-,Bold"Minnesota Stream Quantification Tool 
Longitudinal Profile Form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7"/>
  <sheetViews>
    <sheetView zoomScaleNormal="100" workbookViewId="0"/>
  </sheetViews>
  <sheetFormatPr defaultRowHeight="15" x14ac:dyDescent="0.25"/>
  <sheetData>
    <row r="1" spans="1:10" x14ac:dyDescent="0.25">
      <c r="A1" s="43" t="s">
        <v>78</v>
      </c>
      <c r="B1" s="43"/>
      <c r="C1" s="43"/>
      <c r="D1" s="43"/>
      <c r="E1" s="43"/>
      <c r="F1" s="43" t="s">
        <v>97</v>
      </c>
      <c r="G1" s="43"/>
      <c r="H1" s="43"/>
      <c r="I1" s="43"/>
      <c r="J1" s="43"/>
    </row>
    <row r="2" spans="1:10" x14ac:dyDescent="0.25">
      <c r="A2" s="43" t="s">
        <v>98</v>
      </c>
      <c r="B2" s="43"/>
      <c r="C2" s="43"/>
      <c r="D2" s="43"/>
      <c r="E2" s="43"/>
      <c r="F2" s="43" t="s">
        <v>99</v>
      </c>
      <c r="G2" s="43"/>
      <c r="H2" s="43"/>
      <c r="I2" s="43"/>
      <c r="J2" s="43"/>
    </row>
    <row r="3" spans="1:10" x14ac:dyDescent="0.25">
      <c r="A3" s="43" t="s">
        <v>100</v>
      </c>
      <c r="B3" s="43"/>
      <c r="C3" s="43"/>
      <c r="D3" s="43"/>
      <c r="E3" s="43"/>
      <c r="F3" s="43" t="s">
        <v>101</v>
      </c>
      <c r="G3" s="43"/>
      <c r="H3" s="43"/>
      <c r="I3" s="43"/>
      <c r="J3" s="43"/>
    </row>
    <row r="4" spans="1:10" x14ac:dyDescent="0.25">
      <c r="A4" s="44" t="s">
        <v>102</v>
      </c>
      <c r="B4" s="44"/>
      <c r="C4" s="44"/>
      <c r="D4" s="44"/>
      <c r="E4" s="44"/>
      <c r="F4" s="44"/>
      <c r="G4" s="44"/>
      <c r="H4" s="44"/>
      <c r="I4" s="44"/>
      <c r="J4" s="44"/>
    </row>
    <row r="6" spans="1:10" x14ac:dyDescent="0.25">
      <c r="A6" s="42" t="s">
        <v>103</v>
      </c>
    </row>
    <row r="7" spans="1:10" x14ac:dyDescent="0.25">
      <c r="A7" s="45" t="s">
        <v>104</v>
      </c>
      <c r="C7" t="s">
        <v>105</v>
      </c>
      <c r="D7" t="s">
        <v>106</v>
      </c>
      <c r="F7" t="s">
        <v>107</v>
      </c>
      <c r="G7" t="s">
        <v>108</v>
      </c>
      <c r="I7" t="s">
        <v>109</v>
      </c>
    </row>
    <row r="8" spans="1:10" x14ac:dyDescent="0.25">
      <c r="A8" s="45" t="s">
        <v>110</v>
      </c>
      <c r="C8" t="s">
        <v>111</v>
      </c>
      <c r="D8" t="s">
        <v>112</v>
      </c>
      <c r="F8" t="s">
        <v>113</v>
      </c>
      <c r="G8" t="s">
        <v>114</v>
      </c>
      <c r="I8" t="s">
        <v>115</v>
      </c>
    </row>
    <row r="9" spans="1:10" x14ac:dyDescent="0.25">
      <c r="A9" s="45" t="s">
        <v>116</v>
      </c>
      <c r="C9" t="s">
        <v>117</v>
      </c>
      <c r="D9" t="s">
        <v>118</v>
      </c>
      <c r="F9" t="s">
        <v>119</v>
      </c>
      <c r="G9" t="s">
        <v>120</v>
      </c>
      <c r="I9" t="s">
        <v>121</v>
      </c>
    </row>
    <row r="10" spans="1:10" x14ac:dyDescent="0.25">
      <c r="A10" s="45" t="s">
        <v>122</v>
      </c>
      <c r="C10" t="s">
        <v>123</v>
      </c>
      <c r="D10" t="s">
        <v>124</v>
      </c>
      <c r="F10" t="s">
        <v>125</v>
      </c>
      <c r="G10" t="s">
        <v>126</v>
      </c>
      <c r="I10" t="s">
        <v>127</v>
      </c>
    </row>
    <row r="11" spans="1:10" x14ac:dyDescent="0.25">
      <c r="A11" s="45" t="s">
        <v>128</v>
      </c>
      <c r="C11" t="s">
        <v>129</v>
      </c>
      <c r="G11" t="s">
        <v>130</v>
      </c>
      <c r="I11" t="s">
        <v>131</v>
      </c>
    </row>
    <row r="13" spans="1:10" x14ac:dyDescent="0.25">
      <c r="A13" s="42" t="s">
        <v>132</v>
      </c>
    </row>
    <row r="14" spans="1:10" x14ac:dyDescent="0.25">
      <c r="A14" s="46" t="s">
        <v>13</v>
      </c>
      <c r="B14" s="46" t="s">
        <v>133</v>
      </c>
      <c r="C14" s="46" t="s">
        <v>131</v>
      </c>
      <c r="D14" s="46" t="s">
        <v>134</v>
      </c>
      <c r="E14" s="46" t="s">
        <v>135</v>
      </c>
      <c r="F14" s="463" t="s">
        <v>95</v>
      </c>
      <c r="G14" s="464"/>
      <c r="H14" s="464"/>
      <c r="I14" s="464"/>
      <c r="J14" s="465"/>
    </row>
    <row r="15" spans="1:10" x14ac:dyDescent="0.25">
      <c r="A15" s="47"/>
      <c r="B15" s="47"/>
      <c r="C15" s="47"/>
      <c r="D15" s="47"/>
      <c r="E15" s="47"/>
      <c r="F15" s="460"/>
      <c r="G15" s="461"/>
      <c r="H15" s="461"/>
      <c r="I15" s="461"/>
      <c r="J15" s="462"/>
    </row>
    <row r="16" spans="1:10" x14ac:dyDescent="0.25">
      <c r="A16" s="47"/>
      <c r="B16" s="47"/>
      <c r="C16" s="47"/>
      <c r="D16" s="47"/>
      <c r="E16" s="47"/>
      <c r="F16" s="460"/>
      <c r="G16" s="461"/>
      <c r="H16" s="461"/>
      <c r="I16" s="461"/>
      <c r="J16" s="462"/>
    </row>
    <row r="17" spans="1:10" x14ac:dyDescent="0.25">
      <c r="A17" s="47"/>
      <c r="B17" s="47"/>
      <c r="C17" s="47"/>
      <c r="D17" s="47"/>
      <c r="E17" s="47"/>
      <c r="F17" s="460"/>
      <c r="G17" s="461"/>
      <c r="H17" s="461"/>
      <c r="I17" s="461"/>
      <c r="J17" s="462"/>
    </row>
    <row r="18" spans="1:10" x14ac:dyDescent="0.25">
      <c r="A18" s="47"/>
      <c r="B18" s="47"/>
      <c r="C18" s="47"/>
      <c r="D18" s="47"/>
      <c r="E18" s="47"/>
      <c r="F18" s="460"/>
      <c r="G18" s="461"/>
      <c r="H18" s="461"/>
      <c r="I18" s="461"/>
      <c r="J18" s="462"/>
    </row>
    <row r="19" spans="1:10" x14ac:dyDescent="0.25">
      <c r="A19" s="47"/>
      <c r="B19" s="47"/>
      <c r="C19" s="47"/>
      <c r="D19" s="47"/>
      <c r="E19" s="47"/>
      <c r="F19" s="460"/>
      <c r="G19" s="461"/>
      <c r="H19" s="461"/>
      <c r="I19" s="461"/>
      <c r="J19" s="462"/>
    </row>
    <row r="20" spans="1:10" x14ac:dyDescent="0.25">
      <c r="A20" s="47"/>
      <c r="B20" s="47"/>
      <c r="C20" s="47"/>
      <c r="D20" s="47"/>
      <c r="E20" s="47"/>
      <c r="F20" s="460"/>
      <c r="G20" s="461"/>
      <c r="H20" s="461"/>
      <c r="I20" s="461"/>
      <c r="J20" s="462"/>
    </row>
    <row r="21" spans="1:10" x14ac:dyDescent="0.25">
      <c r="A21" s="47"/>
      <c r="B21" s="47"/>
      <c r="C21" s="47"/>
      <c r="D21" s="47"/>
      <c r="E21" s="47"/>
      <c r="F21" s="460"/>
      <c r="G21" s="461"/>
      <c r="H21" s="461"/>
      <c r="I21" s="461"/>
      <c r="J21" s="462"/>
    </row>
    <row r="22" spans="1:10" x14ac:dyDescent="0.25">
      <c r="A22" s="47"/>
      <c r="B22" s="47"/>
      <c r="C22" s="47"/>
      <c r="D22" s="47"/>
      <c r="E22" s="47"/>
      <c r="F22" s="460"/>
      <c r="G22" s="461"/>
      <c r="H22" s="461"/>
      <c r="I22" s="461"/>
      <c r="J22" s="462"/>
    </row>
    <row r="23" spans="1:10" x14ac:dyDescent="0.25">
      <c r="A23" s="47"/>
      <c r="B23" s="47"/>
      <c r="C23" s="47"/>
      <c r="D23" s="47"/>
      <c r="E23" s="47"/>
      <c r="F23" s="460"/>
      <c r="G23" s="461"/>
      <c r="H23" s="461"/>
      <c r="I23" s="461"/>
      <c r="J23" s="462"/>
    </row>
    <row r="24" spans="1:10" x14ac:dyDescent="0.25">
      <c r="A24" s="47"/>
      <c r="B24" s="47"/>
      <c r="C24" s="47"/>
      <c r="D24" s="47"/>
      <c r="E24" s="47"/>
      <c r="F24" s="460"/>
      <c r="G24" s="461"/>
      <c r="H24" s="461"/>
      <c r="I24" s="461"/>
      <c r="J24" s="462"/>
    </row>
    <row r="25" spans="1:10" x14ac:dyDescent="0.25">
      <c r="A25" s="47"/>
      <c r="B25" s="47"/>
      <c r="C25" s="47"/>
      <c r="D25" s="47"/>
      <c r="E25" s="47"/>
      <c r="F25" s="460"/>
      <c r="G25" s="461"/>
      <c r="H25" s="461"/>
      <c r="I25" s="461"/>
      <c r="J25" s="462"/>
    </row>
    <row r="26" spans="1:10" x14ac:dyDescent="0.25">
      <c r="A26" s="47"/>
      <c r="B26" s="47"/>
      <c r="C26" s="47"/>
      <c r="D26" s="47"/>
      <c r="E26" s="47"/>
      <c r="F26" s="460"/>
      <c r="G26" s="461"/>
      <c r="H26" s="461"/>
      <c r="I26" s="461"/>
      <c r="J26" s="462"/>
    </row>
    <row r="27" spans="1:10" x14ac:dyDescent="0.25">
      <c r="A27" s="47"/>
      <c r="B27" s="47"/>
      <c r="C27" s="47"/>
      <c r="D27" s="47"/>
      <c r="E27" s="47"/>
      <c r="F27" s="460"/>
      <c r="G27" s="461"/>
      <c r="H27" s="461"/>
      <c r="I27" s="461"/>
      <c r="J27" s="462"/>
    </row>
    <row r="28" spans="1:10" x14ac:dyDescent="0.25">
      <c r="A28" s="47"/>
      <c r="B28" s="47"/>
      <c r="C28" s="47"/>
      <c r="D28" s="47"/>
      <c r="E28" s="47"/>
      <c r="F28" s="460"/>
      <c r="G28" s="461"/>
      <c r="H28" s="461"/>
      <c r="I28" s="461"/>
      <c r="J28" s="462"/>
    </row>
    <row r="29" spans="1:10" x14ac:dyDescent="0.25">
      <c r="A29" s="47"/>
      <c r="B29" s="47"/>
      <c r="C29" s="47"/>
      <c r="D29" s="47"/>
      <c r="E29" s="47"/>
      <c r="F29" s="460"/>
      <c r="G29" s="461"/>
      <c r="H29" s="461"/>
      <c r="I29" s="461"/>
      <c r="J29" s="462"/>
    </row>
    <row r="30" spans="1:10" x14ac:dyDescent="0.25">
      <c r="A30" s="47"/>
      <c r="B30" s="47"/>
      <c r="C30" s="47"/>
      <c r="D30" s="47"/>
      <c r="E30" s="47"/>
      <c r="F30" s="460"/>
      <c r="G30" s="461"/>
      <c r="H30" s="461"/>
      <c r="I30" s="461"/>
      <c r="J30" s="462"/>
    </row>
    <row r="31" spans="1:10" x14ac:dyDescent="0.25">
      <c r="A31" s="47"/>
      <c r="B31" s="47"/>
      <c r="C31" s="47"/>
      <c r="D31" s="47"/>
      <c r="E31" s="47"/>
      <c r="F31" s="460"/>
      <c r="G31" s="461"/>
      <c r="H31" s="461"/>
      <c r="I31" s="461"/>
      <c r="J31" s="462"/>
    </row>
    <row r="32" spans="1:10" x14ac:dyDescent="0.25">
      <c r="A32" s="47"/>
      <c r="B32" s="47"/>
      <c r="C32" s="47"/>
      <c r="D32" s="47"/>
      <c r="E32" s="47"/>
      <c r="F32" s="460"/>
      <c r="G32" s="461"/>
      <c r="H32" s="461"/>
      <c r="I32" s="461"/>
      <c r="J32" s="462"/>
    </row>
    <row r="33" spans="1:10" x14ac:dyDescent="0.25">
      <c r="A33" s="47"/>
      <c r="B33" s="47"/>
      <c r="C33" s="47"/>
      <c r="D33" s="47"/>
      <c r="E33" s="47"/>
      <c r="F33" s="460"/>
      <c r="G33" s="461"/>
      <c r="H33" s="461"/>
      <c r="I33" s="461"/>
      <c r="J33" s="462"/>
    </row>
    <row r="34" spans="1:10" x14ac:dyDescent="0.25">
      <c r="A34" s="47"/>
      <c r="B34" s="47"/>
      <c r="C34" s="47"/>
      <c r="D34" s="47"/>
      <c r="E34" s="47"/>
      <c r="F34" s="460"/>
      <c r="G34" s="461"/>
      <c r="H34" s="461"/>
      <c r="I34" s="461"/>
      <c r="J34" s="462"/>
    </row>
    <row r="35" spans="1:10" x14ac:dyDescent="0.25">
      <c r="A35" s="47"/>
      <c r="B35" s="47"/>
      <c r="C35" s="47"/>
      <c r="D35" s="47"/>
      <c r="E35" s="47"/>
      <c r="F35" s="460"/>
      <c r="G35" s="461"/>
      <c r="H35" s="461"/>
      <c r="I35" s="461"/>
      <c r="J35" s="462"/>
    </row>
    <row r="36" spans="1:10" x14ac:dyDescent="0.25">
      <c r="A36" s="47"/>
      <c r="B36" s="47"/>
      <c r="C36" s="47"/>
      <c r="D36" s="47"/>
      <c r="E36" s="47"/>
      <c r="F36" s="460"/>
      <c r="G36" s="461"/>
      <c r="H36" s="461"/>
      <c r="I36" s="461"/>
      <c r="J36" s="462"/>
    </row>
    <row r="37" spans="1:10" x14ac:dyDescent="0.25">
      <c r="A37" s="47"/>
      <c r="B37" s="47"/>
      <c r="C37" s="47"/>
      <c r="D37" s="47"/>
      <c r="E37" s="47"/>
      <c r="F37" s="460"/>
      <c r="G37" s="461"/>
      <c r="H37" s="461"/>
      <c r="I37" s="461"/>
      <c r="J37" s="462"/>
    </row>
    <row r="38" spans="1:10" x14ac:dyDescent="0.25">
      <c r="A38" s="47"/>
      <c r="B38" s="47"/>
      <c r="C38" s="47"/>
      <c r="D38" s="47"/>
      <c r="E38" s="47"/>
      <c r="F38" s="460"/>
      <c r="G38" s="461"/>
      <c r="H38" s="461"/>
      <c r="I38" s="461"/>
      <c r="J38" s="462"/>
    </row>
    <row r="39" spans="1:10" x14ac:dyDescent="0.25">
      <c r="A39" s="47"/>
      <c r="B39" s="47"/>
      <c r="C39" s="47"/>
      <c r="D39" s="47"/>
      <c r="E39" s="47"/>
      <c r="F39" s="460"/>
      <c r="G39" s="461"/>
      <c r="H39" s="461"/>
      <c r="I39" s="461"/>
      <c r="J39" s="462"/>
    </row>
    <row r="40" spans="1:10" x14ac:dyDescent="0.25">
      <c r="A40" s="47"/>
      <c r="B40" s="47"/>
      <c r="C40" s="47"/>
      <c r="D40" s="47"/>
      <c r="E40" s="47"/>
      <c r="F40" s="460"/>
      <c r="G40" s="461"/>
      <c r="H40" s="461"/>
      <c r="I40" s="461"/>
      <c r="J40" s="462"/>
    </row>
    <row r="41" spans="1:10" x14ac:dyDescent="0.25">
      <c r="A41" s="47"/>
      <c r="B41" s="47"/>
      <c r="C41" s="47"/>
      <c r="D41" s="47"/>
      <c r="E41" s="47"/>
      <c r="F41" s="460"/>
      <c r="G41" s="461"/>
      <c r="H41" s="461"/>
      <c r="I41" s="461"/>
      <c r="J41" s="462"/>
    </row>
    <row r="42" spans="1:10" x14ac:dyDescent="0.25">
      <c r="A42" s="47"/>
      <c r="B42" s="47"/>
      <c r="C42" s="47"/>
      <c r="D42" s="47"/>
      <c r="E42" s="47"/>
      <c r="F42" s="460"/>
      <c r="G42" s="461"/>
      <c r="H42" s="461"/>
      <c r="I42" s="461"/>
      <c r="J42" s="462"/>
    </row>
    <row r="43" spans="1:10" x14ac:dyDescent="0.25">
      <c r="A43" s="47"/>
      <c r="B43" s="47"/>
      <c r="C43" s="47"/>
      <c r="D43" s="47"/>
      <c r="E43" s="47"/>
      <c r="F43" s="460"/>
      <c r="G43" s="461"/>
      <c r="H43" s="461"/>
      <c r="I43" s="461"/>
      <c r="J43" s="462"/>
    </row>
    <row r="44" spans="1:10" x14ac:dyDescent="0.25">
      <c r="A44" s="47"/>
      <c r="B44" s="47"/>
      <c r="C44" s="47"/>
      <c r="D44" s="47"/>
      <c r="E44" s="47"/>
      <c r="F44" s="460"/>
      <c r="G44" s="461"/>
      <c r="H44" s="461"/>
      <c r="I44" s="461"/>
      <c r="J44" s="462"/>
    </row>
    <row r="45" spans="1:10" x14ac:dyDescent="0.25">
      <c r="A45" s="47"/>
      <c r="B45" s="47"/>
      <c r="C45" s="47"/>
      <c r="D45" s="47"/>
      <c r="E45" s="47"/>
      <c r="F45" s="460"/>
      <c r="G45" s="461"/>
      <c r="H45" s="461"/>
      <c r="I45" s="461"/>
      <c r="J45" s="462"/>
    </row>
    <row r="46" spans="1:10" x14ac:dyDescent="0.25">
      <c r="A46" s="47"/>
      <c r="B46" s="47"/>
      <c r="C46" s="47"/>
      <c r="D46" s="47"/>
      <c r="E46" s="47"/>
      <c r="F46" s="460"/>
      <c r="G46" s="461"/>
      <c r="H46" s="461"/>
      <c r="I46" s="461"/>
      <c r="J46" s="462"/>
    </row>
    <row r="47" spans="1:10" x14ac:dyDescent="0.25">
      <c r="A47" s="47"/>
      <c r="B47" s="47"/>
      <c r="C47" s="47"/>
      <c r="D47" s="47"/>
      <c r="E47" s="47"/>
      <c r="F47" s="460"/>
      <c r="G47" s="461"/>
      <c r="H47" s="461"/>
      <c r="I47" s="461"/>
      <c r="J47" s="462"/>
    </row>
  </sheetData>
  <mergeCells count="34">
    <mergeCell ref="F25:J25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37:J37"/>
    <mergeCell ref="F26:J26"/>
    <mergeCell ref="F27:J27"/>
    <mergeCell ref="F28:J28"/>
    <mergeCell ref="F29:J29"/>
    <mergeCell ref="F30:J30"/>
    <mergeCell ref="F31:J31"/>
    <mergeCell ref="F32:J32"/>
    <mergeCell ref="F33:J33"/>
    <mergeCell ref="F34:J34"/>
    <mergeCell ref="F35:J35"/>
    <mergeCell ref="F36:J36"/>
    <mergeCell ref="F44:J44"/>
    <mergeCell ref="F45:J45"/>
    <mergeCell ref="F46:J46"/>
    <mergeCell ref="F47:J47"/>
    <mergeCell ref="F38:J38"/>
    <mergeCell ref="F39:J39"/>
    <mergeCell ref="F40:J40"/>
    <mergeCell ref="F41:J41"/>
    <mergeCell ref="F42:J42"/>
    <mergeCell ref="F43:J43"/>
  </mergeCells>
  <pageMargins left="0.7" right="0.7" top="0.75" bottom="0.75" header="0.3" footer="0.3"/>
  <pageSetup scale="99" fitToHeight="0" orientation="portrait" r:id="rId1"/>
  <headerFooter>
    <oddHeader>&amp;C&amp;"-,Bold"Minnesota Stream Quantification Tool 
Cross Section Form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8"/>
  <sheetViews>
    <sheetView zoomScaleNormal="100" workbookViewId="0"/>
  </sheetViews>
  <sheetFormatPr defaultRowHeight="15" x14ac:dyDescent="0.25"/>
  <cols>
    <col min="1" max="1" width="2.5703125" customWidth="1"/>
    <col min="2" max="2" width="23.5703125" customWidth="1"/>
    <col min="3" max="10" width="7.85546875" customWidth="1"/>
  </cols>
  <sheetData>
    <row r="1" spans="1:12" s="1" customFormat="1" ht="15" customHeight="1" x14ac:dyDescent="0.25">
      <c r="A1" s="32" t="s">
        <v>19</v>
      </c>
      <c r="F1" s="34"/>
      <c r="G1" s="34"/>
      <c r="H1" s="34"/>
      <c r="I1" s="34"/>
      <c r="J1" s="35"/>
      <c r="L1" s="33"/>
    </row>
    <row r="2" spans="1:12" ht="3" customHeight="1" x14ac:dyDescent="0.25"/>
    <row r="3" spans="1:12" s="1" customFormat="1" ht="16.149999999999999" customHeight="1" thickBot="1" x14ac:dyDescent="0.3">
      <c r="A3" s="2" t="s">
        <v>25</v>
      </c>
      <c r="B3" s="389" t="s">
        <v>56</v>
      </c>
      <c r="C3" s="389"/>
      <c r="D3" s="389"/>
      <c r="E3" s="389"/>
      <c r="F3" s="389"/>
      <c r="G3" s="389"/>
      <c r="H3" s="389"/>
      <c r="I3" s="389"/>
      <c r="J3" s="389"/>
    </row>
    <row r="4" spans="1:12" s="1" customFormat="1" ht="28.9" customHeight="1" thickTop="1" x14ac:dyDescent="0.25">
      <c r="A4" s="1" t="s">
        <v>26</v>
      </c>
      <c r="B4" s="413" t="s">
        <v>238</v>
      </c>
      <c r="C4" s="414"/>
      <c r="D4" s="415"/>
      <c r="E4" s="11"/>
      <c r="G4" s="416" t="s">
        <v>65</v>
      </c>
      <c r="H4" s="417"/>
      <c r="I4" s="418"/>
      <c r="J4" s="9" t="str">
        <f>IF('Project Reach Form'!E42&gt;0,'Project Reach Form'!E42*20,"")</f>
        <v/>
      </c>
    </row>
    <row r="5" spans="1:12" s="1" customFormat="1" ht="9" customHeight="1" x14ac:dyDescent="0.25">
      <c r="B5" s="27"/>
      <c r="C5" s="27"/>
      <c r="D5" s="27"/>
      <c r="E5" s="27"/>
      <c r="F5" s="27"/>
      <c r="G5" s="27"/>
      <c r="H5" s="27"/>
      <c r="I5" s="27"/>
      <c r="J5" s="27"/>
    </row>
    <row r="6" spans="1:12" s="1" customFormat="1" x14ac:dyDescent="0.25">
      <c r="A6" s="1" t="s">
        <v>27</v>
      </c>
      <c r="B6" s="32" t="s">
        <v>79</v>
      </c>
    </row>
    <row r="7" spans="1:12" s="1" customFormat="1" x14ac:dyDescent="0.25">
      <c r="B7" s="4"/>
      <c r="C7" s="12" t="s">
        <v>0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14</v>
      </c>
      <c r="J7" s="12" t="s">
        <v>15</v>
      </c>
    </row>
    <row r="8" spans="1:12" s="1" customFormat="1" ht="28.15" customHeight="1" x14ac:dyDescent="0.25">
      <c r="B8" s="4" t="s">
        <v>74</v>
      </c>
      <c r="C8" s="12"/>
      <c r="D8" s="12"/>
      <c r="E8" s="12"/>
      <c r="F8" s="12"/>
      <c r="G8" s="12"/>
      <c r="H8" s="12"/>
      <c r="I8" s="12"/>
      <c r="J8" s="12"/>
    </row>
    <row r="9" spans="1:12" s="1" customFormat="1" ht="28.15" customHeight="1" x14ac:dyDescent="0.25">
      <c r="B9" s="31" t="s">
        <v>75</v>
      </c>
      <c r="C9" s="12"/>
      <c r="D9" s="12"/>
      <c r="E9" s="12"/>
      <c r="F9" s="12"/>
      <c r="G9" s="12"/>
      <c r="H9" s="12"/>
      <c r="I9" s="12"/>
      <c r="J9" s="12"/>
    </row>
    <row r="10" spans="1:12" s="1" customFormat="1" ht="28.15" customHeight="1" x14ac:dyDescent="0.25">
      <c r="B10" s="4" t="s">
        <v>40</v>
      </c>
      <c r="C10" s="12"/>
      <c r="D10" s="12"/>
      <c r="E10" s="12"/>
      <c r="F10" s="12"/>
      <c r="G10" s="12"/>
      <c r="H10" s="12"/>
      <c r="I10" s="12"/>
      <c r="J10" s="12"/>
    </row>
    <row r="11" spans="1:12" s="1" customFormat="1" ht="28.15" customHeight="1" x14ac:dyDescent="0.25">
      <c r="B11" s="31" t="s">
        <v>230</v>
      </c>
      <c r="C11" s="12"/>
      <c r="D11" s="12"/>
      <c r="E11" s="12"/>
      <c r="F11" s="12"/>
      <c r="G11" s="12"/>
      <c r="H11" s="12"/>
      <c r="I11" s="12"/>
      <c r="J11" s="12"/>
    </row>
    <row r="12" spans="1:12" s="1" customFormat="1" ht="28.15" customHeight="1" x14ac:dyDescent="0.25">
      <c r="B12" s="40" t="s">
        <v>231</v>
      </c>
      <c r="C12" s="12"/>
      <c r="D12" s="12"/>
      <c r="E12" s="12"/>
      <c r="F12" s="12"/>
      <c r="G12" s="12"/>
      <c r="H12" s="12"/>
      <c r="I12" s="12"/>
      <c r="J12" s="12"/>
    </row>
    <row r="13" spans="1:12" s="1" customFormat="1" ht="28.15" customHeight="1" x14ac:dyDescent="0.25">
      <c r="B13" s="40" t="s">
        <v>232</v>
      </c>
      <c r="C13" s="12"/>
      <c r="D13" s="12"/>
      <c r="E13" s="12"/>
      <c r="F13" s="12"/>
      <c r="G13" s="12"/>
      <c r="H13" s="12"/>
      <c r="I13" s="12"/>
      <c r="J13" s="12"/>
    </row>
    <row r="14" spans="1:12" s="1" customFormat="1" ht="28.15" customHeight="1" x14ac:dyDescent="0.25">
      <c r="B14" s="40" t="s">
        <v>217</v>
      </c>
      <c r="C14" s="12"/>
      <c r="D14" s="12"/>
      <c r="E14" s="12"/>
      <c r="F14" s="12"/>
      <c r="G14" s="12"/>
      <c r="H14" s="12"/>
      <c r="I14" s="12"/>
      <c r="J14" s="12"/>
    </row>
    <row r="15" spans="1:12" s="1" customFormat="1" ht="28.15" customHeight="1" x14ac:dyDescent="0.25">
      <c r="B15" s="152" t="s">
        <v>237</v>
      </c>
      <c r="C15" s="28" t="str">
        <f t="shared" ref="C15:J15" si="0">IF(OR(C8="",C9=""),"",C9-C8)</f>
        <v/>
      </c>
      <c r="D15" s="28" t="str">
        <f t="shared" si="0"/>
        <v/>
      </c>
      <c r="E15" s="28" t="str">
        <f t="shared" si="0"/>
        <v/>
      </c>
      <c r="F15" s="28" t="str">
        <f t="shared" si="0"/>
        <v/>
      </c>
      <c r="G15" s="28" t="str">
        <f t="shared" si="0"/>
        <v/>
      </c>
      <c r="H15" s="28" t="str">
        <f t="shared" si="0"/>
        <v/>
      </c>
      <c r="I15" s="28" t="str">
        <f t="shared" si="0"/>
        <v/>
      </c>
      <c r="J15" s="28" t="str">
        <f t="shared" si="0"/>
        <v/>
      </c>
    </row>
    <row r="16" spans="1:12" s="1" customFormat="1" ht="28.15" customHeight="1" x14ac:dyDescent="0.25">
      <c r="B16" s="152" t="s">
        <v>229</v>
      </c>
      <c r="C16" s="9" t="str">
        <f t="shared" ref="C16:J16" si="1">IFERROR(C10/C11,"")</f>
        <v/>
      </c>
      <c r="D16" s="9" t="str">
        <f t="shared" si="1"/>
        <v/>
      </c>
      <c r="E16" s="9" t="str">
        <f t="shared" si="1"/>
        <v/>
      </c>
      <c r="F16" s="9" t="str">
        <f t="shared" si="1"/>
        <v/>
      </c>
      <c r="G16" s="9" t="str">
        <f t="shared" si="1"/>
        <v/>
      </c>
      <c r="H16" s="9" t="str">
        <f t="shared" si="1"/>
        <v/>
      </c>
      <c r="I16" s="9" t="str">
        <f t="shared" si="1"/>
        <v/>
      </c>
      <c r="J16" s="9" t="str">
        <f t="shared" si="1"/>
        <v/>
      </c>
    </row>
    <row r="17" spans="1:12" s="1" customFormat="1" ht="28.15" customHeight="1" x14ac:dyDescent="0.25">
      <c r="B17" s="153" t="s">
        <v>41</v>
      </c>
      <c r="C17" s="9" t="str">
        <f t="shared" ref="C17:J17" si="2">IFERROR(C16*C15,"")</f>
        <v/>
      </c>
      <c r="D17" s="9" t="str">
        <f t="shared" si="2"/>
        <v/>
      </c>
      <c r="E17" s="9" t="str">
        <f t="shared" si="2"/>
        <v/>
      </c>
      <c r="F17" s="9" t="str">
        <f t="shared" si="2"/>
        <v/>
      </c>
      <c r="G17" s="9" t="str">
        <f t="shared" si="2"/>
        <v/>
      </c>
      <c r="H17" s="9" t="str">
        <f t="shared" si="2"/>
        <v/>
      </c>
      <c r="I17" s="9" t="str">
        <f t="shared" si="2"/>
        <v/>
      </c>
      <c r="J17" s="9" t="str">
        <f t="shared" si="2"/>
        <v/>
      </c>
    </row>
    <row r="18" spans="1:12" s="1" customFormat="1" ht="28.15" customHeight="1" x14ac:dyDescent="0.25">
      <c r="B18" s="152" t="s">
        <v>58</v>
      </c>
      <c r="C18" s="9" t="str">
        <f t="shared" ref="C18:J18" si="3">IFERROR(C14/C13,"")</f>
        <v/>
      </c>
      <c r="D18" s="9" t="str">
        <f t="shared" si="3"/>
        <v/>
      </c>
      <c r="E18" s="9" t="str">
        <f t="shared" si="3"/>
        <v/>
      </c>
      <c r="F18" s="9" t="str">
        <f t="shared" si="3"/>
        <v/>
      </c>
      <c r="G18" s="9" t="str">
        <f t="shared" si="3"/>
        <v/>
      </c>
      <c r="H18" s="9" t="str">
        <f t="shared" si="3"/>
        <v/>
      </c>
      <c r="I18" s="9" t="str">
        <f t="shared" si="3"/>
        <v/>
      </c>
      <c r="J18" s="9" t="str">
        <f t="shared" si="3"/>
        <v/>
      </c>
    </row>
    <row r="19" spans="1:12" s="1" customFormat="1" ht="28.15" customHeight="1" x14ac:dyDescent="0.25">
      <c r="B19" s="153" t="s">
        <v>59</v>
      </c>
      <c r="C19" s="9" t="str">
        <f t="shared" ref="C19:J19" si="4">IFERROR(C18*C15,"")</f>
        <v/>
      </c>
      <c r="D19" s="9" t="str">
        <f t="shared" si="4"/>
        <v/>
      </c>
      <c r="E19" s="9" t="str">
        <f t="shared" si="4"/>
        <v/>
      </c>
      <c r="F19" s="9" t="str">
        <f t="shared" si="4"/>
        <v/>
      </c>
      <c r="G19" s="9" t="str">
        <f t="shared" si="4"/>
        <v/>
      </c>
      <c r="H19" s="9" t="str">
        <f t="shared" si="4"/>
        <v/>
      </c>
      <c r="I19" s="9" t="str">
        <f t="shared" si="4"/>
        <v/>
      </c>
      <c r="J19" s="9" t="str">
        <f t="shared" si="4"/>
        <v/>
      </c>
    </row>
    <row r="20" spans="1:12" s="1" customFormat="1" ht="28.15" customHeight="1" x14ac:dyDescent="0.25">
      <c r="B20" s="152" t="s">
        <v>233</v>
      </c>
      <c r="C20" s="9" t="str">
        <f t="shared" ref="C20:J20" si="5">IFERROR(C13/C12,"")</f>
        <v/>
      </c>
      <c r="D20" s="9" t="str">
        <f t="shared" si="5"/>
        <v/>
      </c>
      <c r="E20" s="9" t="str">
        <f t="shared" si="5"/>
        <v/>
      </c>
      <c r="F20" s="9" t="str">
        <f t="shared" si="5"/>
        <v/>
      </c>
      <c r="G20" s="9" t="str">
        <f t="shared" si="5"/>
        <v/>
      </c>
      <c r="H20" s="9" t="str">
        <f t="shared" si="5"/>
        <v/>
      </c>
      <c r="I20" s="9" t="str">
        <f t="shared" si="5"/>
        <v/>
      </c>
      <c r="J20" s="9" t="str">
        <f t="shared" si="5"/>
        <v/>
      </c>
    </row>
    <row r="21" spans="1:12" s="1" customFormat="1" ht="6" customHeight="1" x14ac:dyDescent="0.25">
      <c r="C21" s="29"/>
      <c r="D21" s="29"/>
      <c r="E21" s="29"/>
      <c r="F21" s="29"/>
      <c r="G21" s="29"/>
      <c r="H21" s="29"/>
      <c r="I21" s="29"/>
      <c r="J21" s="29"/>
    </row>
    <row r="22" spans="1:12" s="1" customFormat="1" ht="34.9" customHeight="1" x14ac:dyDescent="0.25">
      <c r="A22" s="1" t="s">
        <v>28</v>
      </c>
      <c r="B22" s="474" t="s">
        <v>76</v>
      </c>
      <c r="C22" s="475"/>
      <c r="D22" s="475"/>
      <c r="E22" s="9" t="str">
        <f>IF(SUM(C15:J15)=0,"",SUM(C15:J15))</f>
        <v/>
      </c>
      <c r="F22" s="29"/>
      <c r="G22" s="29"/>
      <c r="J22" s="29"/>
    </row>
    <row r="23" spans="1:12" s="1" customFormat="1" x14ac:dyDescent="0.25">
      <c r="A23" s="1" t="s">
        <v>29</v>
      </c>
      <c r="B23" s="476" t="s">
        <v>6</v>
      </c>
      <c r="C23" s="477"/>
      <c r="D23" s="477"/>
      <c r="E23" s="480" t="str">
        <f>IFERROR(SUM(C17:J17)/E22,"")</f>
        <v/>
      </c>
      <c r="I23" s="482" t="s">
        <v>23</v>
      </c>
      <c r="J23" s="482"/>
    </row>
    <row r="24" spans="1:12" s="1" customFormat="1" ht="33.6" customHeight="1" x14ac:dyDescent="0.25">
      <c r="B24" s="478"/>
      <c r="C24" s="479"/>
      <c r="D24" s="479"/>
      <c r="E24" s="481"/>
      <c r="I24" s="483" t="s">
        <v>20</v>
      </c>
      <c r="J24" s="483"/>
    </row>
    <row r="25" spans="1:12" s="1" customFormat="1" ht="34.9" customHeight="1" x14ac:dyDescent="0.25">
      <c r="A25" s="1" t="s">
        <v>30</v>
      </c>
      <c r="B25" s="473" t="s">
        <v>60</v>
      </c>
      <c r="C25" s="473"/>
      <c r="D25" s="473"/>
      <c r="E25" s="9" t="str">
        <f>IFERROR(SUM(C19:J19)/E22,"")</f>
        <v/>
      </c>
      <c r="I25" s="400" t="s">
        <v>22</v>
      </c>
      <c r="J25" s="400"/>
    </row>
    <row r="26" spans="1:12" s="1" customFormat="1" ht="34.9" customHeight="1" x14ac:dyDescent="0.25">
      <c r="A26" s="1" t="s">
        <v>33</v>
      </c>
      <c r="B26" s="470" t="s">
        <v>62</v>
      </c>
      <c r="C26" s="471"/>
      <c r="D26" s="472"/>
      <c r="E26" s="9" t="str">
        <f>IF(MAX(C20:J20)=0,"",MAX(C20:J20))</f>
        <v/>
      </c>
    </row>
    <row r="27" spans="1:12" s="1" customFormat="1" ht="34.9" customHeight="1" x14ac:dyDescent="0.25">
      <c r="A27" s="1" t="s">
        <v>34</v>
      </c>
      <c r="B27" s="470" t="s">
        <v>57</v>
      </c>
      <c r="C27" s="471"/>
      <c r="D27" s="472"/>
      <c r="E27" s="167" t="str">
        <f>IFERROR(E22/E4,"")</f>
        <v/>
      </c>
    </row>
    <row r="28" spans="1:12" s="1" customFormat="1" ht="15" customHeight="1" x14ac:dyDescent="0.25">
      <c r="A28" s="32"/>
      <c r="F28" s="34"/>
      <c r="G28" s="34"/>
      <c r="H28" s="34"/>
      <c r="I28" s="34"/>
      <c r="J28" s="35"/>
      <c r="L28" s="33"/>
    </row>
    <row r="29" spans="1:12" s="1" customFormat="1" ht="16.149999999999999" customHeight="1" thickBot="1" x14ac:dyDescent="0.3">
      <c r="A29" s="2" t="s">
        <v>82</v>
      </c>
      <c r="B29" s="389" t="s">
        <v>61</v>
      </c>
      <c r="C29" s="389"/>
      <c r="D29" s="389"/>
      <c r="E29" s="389"/>
      <c r="F29" s="389"/>
      <c r="G29" s="389"/>
      <c r="H29" s="389"/>
      <c r="I29" s="389"/>
      <c r="J29" s="389"/>
    </row>
    <row r="30" spans="1:12" s="1" customFormat="1" ht="15.75" thickTop="1" x14ac:dyDescent="0.25">
      <c r="A30" s="1" t="s">
        <v>26</v>
      </c>
      <c r="B30" s="32" t="s">
        <v>81</v>
      </c>
    </row>
    <row r="31" spans="1:12" s="1" customFormat="1" x14ac:dyDescent="0.25">
      <c r="B31" s="4"/>
      <c r="C31" s="12" t="s">
        <v>7</v>
      </c>
      <c r="D31" s="12" t="s">
        <v>8</v>
      </c>
      <c r="E31" s="12" t="s">
        <v>9</v>
      </c>
      <c r="F31" s="12" t="s">
        <v>10</v>
      </c>
      <c r="G31" s="12" t="s">
        <v>11</v>
      </c>
      <c r="H31" s="12" t="s">
        <v>12</v>
      </c>
      <c r="I31" s="12" t="s">
        <v>16</v>
      </c>
      <c r="J31" s="12" t="s">
        <v>17</v>
      </c>
    </row>
    <row r="32" spans="1:12" s="1" customFormat="1" x14ac:dyDescent="0.25">
      <c r="B32" s="165" t="s">
        <v>245</v>
      </c>
      <c r="C32" s="12"/>
      <c r="D32" s="12"/>
      <c r="E32" s="12"/>
      <c r="F32" s="12"/>
      <c r="G32" s="12"/>
      <c r="H32" s="12"/>
      <c r="I32" s="12"/>
      <c r="J32" s="12"/>
      <c r="L32" s="160" t="s">
        <v>243</v>
      </c>
    </row>
    <row r="33" spans="1:12" s="1" customFormat="1" ht="32.450000000000003" customHeight="1" x14ac:dyDescent="0.25">
      <c r="B33" s="4" t="s">
        <v>13</v>
      </c>
      <c r="C33" s="12"/>
      <c r="D33" s="12"/>
      <c r="E33" s="12"/>
      <c r="F33" s="12"/>
      <c r="G33" s="12"/>
      <c r="H33" s="30"/>
      <c r="I33" s="30"/>
      <c r="J33" s="12"/>
      <c r="L33" t="s">
        <v>123</v>
      </c>
    </row>
    <row r="34" spans="1:12" s="1" customFormat="1" ht="16.899999999999999" hidden="1" customHeight="1" x14ac:dyDescent="0.25">
      <c r="B34" s="4"/>
      <c r="C34" s="9" t="str">
        <f>IF(C33="","",IF(C32="G",C33,0))</f>
        <v/>
      </c>
      <c r="D34" s="9" t="str">
        <f>IF(D33="","",IF(D32="G",D33,C34))</f>
        <v/>
      </c>
      <c r="E34" s="9" t="str">
        <f t="shared" ref="E34:J34" si="6">IF(E33="","",IF(E32="G",E33,D34))</f>
        <v/>
      </c>
      <c r="F34" s="9" t="str">
        <f t="shared" si="6"/>
        <v/>
      </c>
      <c r="G34" s="9" t="str">
        <f t="shared" si="6"/>
        <v/>
      </c>
      <c r="H34" s="9" t="str">
        <f t="shared" si="6"/>
        <v/>
      </c>
      <c r="I34" s="9" t="str">
        <f t="shared" si="6"/>
        <v/>
      </c>
      <c r="J34" s="9" t="str">
        <f t="shared" si="6"/>
        <v/>
      </c>
      <c r="L34"/>
    </row>
    <row r="35" spans="1:12" s="1" customFormat="1" ht="32.450000000000003" customHeight="1" x14ac:dyDescent="0.25">
      <c r="B35" s="153" t="s">
        <v>42</v>
      </c>
      <c r="C35" s="9"/>
      <c r="D35" s="9" t="str">
        <f>IFERROR(IF(OR(C34=0,D34-C34&lt;=0),"",D34-C34),"")</f>
        <v/>
      </c>
      <c r="E35" s="9" t="str">
        <f t="shared" ref="E35:J35" si="7">IFERROR(IF(OR(D34=0,E34-D34&lt;=0),"",E34-D34),"")</f>
        <v/>
      </c>
      <c r="F35" s="9" t="str">
        <f t="shared" si="7"/>
        <v/>
      </c>
      <c r="G35" s="9" t="str">
        <f t="shared" si="7"/>
        <v/>
      </c>
      <c r="H35" s="9" t="str">
        <f t="shared" si="7"/>
        <v/>
      </c>
      <c r="I35" s="9" t="str">
        <f t="shared" si="7"/>
        <v/>
      </c>
      <c r="J35" s="9" t="str">
        <f t="shared" si="7"/>
        <v/>
      </c>
      <c r="L35"/>
    </row>
    <row r="36" spans="1:12" s="1" customFormat="1" ht="32.450000000000003" customHeight="1" x14ac:dyDescent="0.25">
      <c r="B36" s="152" t="s">
        <v>236</v>
      </c>
      <c r="C36" s="9"/>
      <c r="D36" s="9" t="str">
        <f>IFERROR(D35/'Project Reach Form'!$E$42,"")</f>
        <v/>
      </c>
      <c r="E36" s="9" t="str">
        <f>IFERROR(E35/'Project Reach Form'!$E$42,"")</f>
        <v/>
      </c>
      <c r="F36" s="9" t="str">
        <f>IFERROR(F35/'Project Reach Form'!$E$42,"")</f>
        <v/>
      </c>
      <c r="G36" s="9" t="str">
        <f>IFERROR(G35/'Project Reach Form'!$E$42,"")</f>
        <v/>
      </c>
      <c r="H36" s="9" t="str">
        <f>IFERROR(H35/'Project Reach Form'!$E$42,"")</f>
        <v/>
      </c>
      <c r="I36" s="9" t="str">
        <f>IFERROR(I35/'Project Reach Form'!$E$42,"")</f>
        <v/>
      </c>
      <c r="J36" s="9" t="str">
        <f>IFERROR(J35/'Project Reach Form'!$E$42,"")</f>
        <v/>
      </c>
    </row>
    <row r="37" spans="1:12" s="1" customFormat="1" ht="32.450000000000003" customHeight="1" x14ac:dyDescent="0.25">
      <c r="B37" s="40" t="s">
        <v>234</v>
      </c>
      <c r="C37" s="12"/>
      <c r="D37" s="12"/>
      <c r="E37" s="12"/>
      <c r="F37" s="12"/>
      <c r="G37" s="12"/>
      <c r="H37" s="30"/>
      <c r="I37" s="30"/>
      <c r="J37" s="12"/>
    </row>
    <row r="38" spans="1:12" s="1" customFormat="1" ht="33" customHeight="1" x14ac:dyDescent="0.25">
      <c r="B38" s="152" t="s">
        <v>235</v>
      </c>
      <c r="C38" s="9" t="str">
        <f>IF(C37&gt;0,IFERROR(C37/'Project Reach Form'!$E$43,""),"")</f>
        <v/>
      </c>
      <c r="D38" s="9" t="str">
        <f>IF(D37&gt;0,IFERROR(D37/'Project Reach Form'!$E$43,""),"")</f>
        <v/>
      </c>
      <c r="E38" s="9" t="str">
        <f>IF(E37&gt;0,IFERROR(E37/'Project Reach Form'!$E$43,""),"")</f>
        <v/>
      </c>
      <c r="F38" s="9" t="str">
        <f>IF(F37&gt;0,IFERROR(F37/'Project Reach Form'!$E$43,""),"")</f>
        <v/>
      </c>
      <c r="G38" s="9" t="str">
        <f>IF(G37&gt;0,IFERROR(G37/'Project Reach Form'!$E$43,""),"")</f>
        <v/>
      </c>
      <c r="H38" s="9" t="str">
        <f>IF(H37&gt;0,IFERROR(H37/'Project Reach Form'!$E$43,""),"")</f>
        <v/>
      </c>
      <c r="I38" s="9" t="str">
        <f>IF(I37&gt;0,IFERROR(I37/'Project Reach Form'!$E$43,""),"")</f>
        <v/>
      </c>
      <c r="J38" s="9" t="str">
        <f>IF(J37&gt;0,IFERROR(J37/'Project Reach Form'!$E$43,""),"")</f>
        <v/>
      </c>
    </row>
    <row r="39" spans="1:12" s="1" customFormat="1" ht="12.6" customHeight="1" x14ac:dyDescent="0.25"/>
    <row r="40" spans="1:12" s="1" customFormat="1" ht="36.6" customHeight="1" x14ac:dyDescent="0.25">
      <c r="A40" s="1" t="s">
        <v>27</v>
      </c>
      <c r="B40" s="191" t="s">
        <v>63</v>
      </c>
      <c r="C40" s="192" t="str">
        <f>IFERROR(AVERAGE(C38:J38),"")</f>
        <v/>
      </c>
      <c r="D40" s="362" t="s">
        <v>28</v>
      </c>
      <c r="E40" s="466" t="s">
        <v>68</v>
      </c>
      <c r="F40" s="467"/>
      <c r="G40" s="467"/>
      <c r="H40" s="468"/>
      <c r="I40" s="192" t="str">
        <f>IFERROR(MEDIAN(D36:J36),"")</f>
        <v/>
      </c>
    </row>
    <row r="41" spans="1:12" s="1" customFormat="1" ht="8.4499999999999993" customHeight="1" x14ac:dyDescent="0.25">
      <c r="A41" s="5"/>
      <c r="B41" s="145"/>
      <c r="C41" s="145"/>
      <c r="D41" s="361"/>
      <c r="E41" s="146"/>
      <c r="F41" s="137"/>
      <c r="G41" s="137"/>
      <c r="H41" s="137"/>
      <c r="I41" s="137"/>
      <c r="J41" s="137"/>
    </row>
    <row r="42" spans="1:12" s="1" customFormat="1" ht="21" customHeight="1" thickBot="1" x14ac:dyDescent="0.3">
      <c r="A42" s="163" t="s">
        <v>36</v>
      </c>
      <c r="B42" s="469" t="s">
        <v>213</v>
      </c>
      <c r="C42" s="469"/>
      <c r="D42" s="469"/>
      <c r="E42" s="469"/>
      <c r="F42" s="469"/>
      <c r="G42" s="469"/>
      <c r="H42" s="469"/>
      <c r="I42" s="144"/>
      <c r="J42" s="144"/>
    </row>
    <row r="43" spans="1:12" s="1" customFormat="1" ht="15.75" thickTop="1" x14ac:dyDescent="0.25">
      <c r="A43" s="431"/>
      <c r="B43" s="164"/>
      <c r="C43" s="38" t="s">
        <v>87</v>
      </c>
      <c r="D43" s="38" t="s">
        <v>88</v>
      </c>
      <c r="E43" s="484" t="s">
        <v>89</v>
      </c>
      <c r="F43" s="484"/>
      <c r="G43" s="484" t="s">
        <v>90</v>
      </c>
      <c r="H43" s="485"/>
    </row>
    <row r="44" spans="1:12" s="1" customFormat="1" x14ac:dyDescent="0.25">
      <c r="A44" s="430"/>
      <c r="B44" s="31" t="s">
        <v>91</v>
      </c>
      <c r="C44" s="12"/>
      <c r="D44" s="12"/>
      <c r="E44" s="441" t="str">
        <f>IF(ABS(D44-C44)&gt;0,ABS(D44-C44),"")</f>
        <v/>
      </c>
      <c r="F44" s="441"/>
      <c r="G44" s="486" t="str">
        <f>IFERROR(E45/E44,"")</f>
        <v/>
      </c>
      <c r="H44" s="486"/>
    </row>
    <row r="45" spans="1:12" s="1" customFormat="1" x14ac:dyDescent="0.25">
      <c r="A45" s="430"/>
      <c r="B45" s="31" t="s">
        <v>92</v>
      </c>
      <c r="C45" s="12"/>
      <c r="D45" s="12"/>
      <c r="E45" s="441" t="str">
        <f>IF(ABS(D45-C45)&gt;0,ABS(D45-C45),"")</f>
        <v/>
      </c>
      <c r="F45" s="441"/>
    </row>
    <row r="46" spans="1:12" s="1" customFormat="1" x14ac:dyDescent="0.25">
      <c r="A46" s="5"/>
      <c r="B46" s="32"/>
      <c r="C46" s="5"/>
      <c r="D46" s="5"/>
    </row>
    <row r="47" spans="1:12" s="1" customFormat="1" ht="16.5" thickBot="1" x14ac:dyDescent="0.3">
      <c r="A47" s="2" t="s">
        <v>39</v>
      </c>
      <c r="B47" s="389" t="s">
        <v>95</v>
      </c>
      <c r="C47" s="389"/>
      <c r="D47" s="389"/>
      <c r="E47" s="389"/>
      <c r="F47" s="389"/>
      <c r="G47" s="389"/>
      <c r="H47" s="389"/>
      <c r="I47" s="389"/>
      <c r="J47" s="389"/>
    </row>
    <row r="48" spans="1:12" ht="15.75" thickTop="1" x14ac:dyDescent="0.25"/>
  </sheetData>
  <mergeCells count="23">
    <mergeCell ref="A43:A45"/>
    <mergeCell ref="E43:F43"/>
    <mergeCell ref="E44:F44"/>
    <mergeCell ref="E45:F45"/>
    <mergeCell ref="G43:H43"/>
    <mergeCell ref="G44:H44"/>
    <mergeCell ref="B3:J3"/>
    <mergeCell ref="B26:D26"/>
    <mergeCell ref="B27:D27"/>
    <mergeCell ref="B25:D25"/>
    <mergeCell ref="B4:D4"/>
    <mergeCell ref="B22:D22"/>
    <mergeCell ref="B23:D23"/>
    <mergeCell ref="B24:D24"/>
    <mergeCell ref="E23:E24"/>
    <mergeCell ref="I23:J23"/>
    <mergeCell ref="I24:J24"/>
    <mergeCell ref="I25:J25"/>
    <mergeCell ref="E40:H40"/>
    <mergeCell ref="B47:J47"/>
    <mergeCell ref="B29:J29"/>
    <mergeCell ref="B42:H42"/>
    <mergeCell ref="G4:I4"/>
  </mergeCells>
  <dataValidations disablePrompts="1" count="1">
    <dataValidation type="list" allowBlank="1" showInputMessage="1" showErrorMessage="1" sqref="C32:J32" xr:uid="{B8F24B9F-94D8-4B6D-BC5E-C0AF53A42563}">
      <formula1>$L$33:$L$35</formula1>
    </dataValidation>
  </dataValidations>
  <pageMargins left="0.7" right="0.7" top="0.75" bottom="0.75" header="0.3" footer="0.3"/>
  <pageSetup orientation="portrait" r:id="rId1"/>
  <headerFooter>
    <oddHeader>&amp;LDate:
Investigators:&amp;R&amp;"-,Bold"Minnesota Stream Quantification Tool 
Rapid Survey Form</oddHeader>
  </headerFooter>
  <rowBreaks count="1" manualBreakCount="1">
    <brk id="2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9"/>
  <sheetViews>
    <sheetView zoomScaleNormal="100" workbookViewId="0"/>
  </sheetViews>
  <sheetFormatPr defaultRowHeight="15" x14ac:dyDescent="0.25"/>
  <cols>
    <col min="1" max="1" width="10.5703125" customWidth="1"/>
    <col min="2" max="6" width="7.7109375" customWidth="1"/>
    <col min="7" max="8" width="10.5703125" customWidth="1"/>
    <col min="9" max="9" width="11.140625" customWidth="1"/>
    <col min="10" max="10" width="12.140625" customWidth="1"/>
    <col min="11" max="11" width="12.7109375" customWidth="1"/>
    <col min="12" max="12" width="6.7109375" customWidth="1"/>
    <col min="13" max="13" width="8.42578125" customWidth="1"/>
  </cols>
  <sheetData>
    <row r="1" spans="1:13" s="1" customFormat="1" ht="16.5" customHeight="1" x14ac:dyDescent="0.25">
      <c r="A1" t="s">
        <v>19</v>
      </c>
      <c r="B1" s="42"/>
      <c r="C1" s="42"/>
      <c r="D1" s="42"/>
      <c r="E1" s="42"/>
      <c r="F1" s="42"/>
      <c r="G1" s="42"/>
      <c r="H1" s="42"/>
      <c r="I1" s="42"/>
      <c r="K1" s="42"/>
      <c r="L1" s="42"/>
      <c r="M1" s="42"/>
    </row>
    <row r="2" spans="1:13" s="1" customFormat="1" x14ac:dyDescent="0.25">
      <c r="A2" t="s">
        <v>93</v>
      </c>
      <c r="B2" s="154"/>
      <c r="C2" s="154"/>
      <c r="D2" s="154"/>
      <c r="E2" s="154"/>
      <c r="F2" s="42"/>
      <c r="G2" s="42"/>
      <c r="H2" s="42"/>
      <c r="I2" s="42"/>
      <c r="J2" s="42"/>
      <c r="K2" s="42"/>
      <c r="L2" s="42"/>
      <c r="M2" s="42"/>
    </row>
    <row r="3" spans="1:13" s="1" customFormat="1" x14ac:dyDescent="0.25">
      <c r="A3" t="s">
        <v>239</v>
      </c>
      <c r="B3" s="154"/>
      <c r="C3" s="154"/>
      <c r="D3" s="154"/>
      <c r="E3" s="154"/>
      <c r="F3" s="42"/>
      <c r="G3" s="42"/>
      <c r="H3" s="42"/>
      <c r="I3" s="42"/>
      <c r="J3" s="42"/>
      <c r="K3" s="42"/>
      <c r="L3" s="42"/>
      <c r="M3" s="42"/>
    </row>
    <row r="4" spans="1:13" s="1" customFormat="1" x14ac:dyDescent="0.25">
      <c r="A4"/>
      <c r="B4"/>
      <c r="C4"/>
      <c r="D4" s="482" t="s">
        <v>140</v>
      </c>
      <c r="E4" s="482"/>
      <c r="F4" s="482"/>
      <c r="G4" s="482"/>
      <c r="H4" s="482"/>
      <c r="I4" s="482"/>
      <c r="J4" s="482"/>
      <c r="K4" s="482"/>
      <c r="L4"/>
      <c r="M4"/>
    </row>
    <row r="5" spans="1:13" s="1" customFormat="1" ht="60" x14ac:dyDescent="0.25">
      <c r="A5" s="52" t="s">
        <v>141</v>
      </c>
      <c r="B5" s="52" t="s">
        <v>142</v>
      </c>
      <c r="C5" s="52" t="s">
        <v>143</v>
      </c>
      <c r="D5" s="52" t="s">
        <v>240</v>
      </c>
      <c r="E5" s="52" t="s">
        <v>144</v>
      </c>
      <c r="F5" s="52" t="s">
        <v>145</v>
      </c>
      <c r="G5" s="52" t="s">
        <v>146</v>
      </c>
      <c r="H5" s="52" t="s">
        <v>147</v>
      </c>
      <c r="I5" s="52" t="s">
        <v>148</v>
      </c>
      <c r="J5" s="52" t="s">
        <v>149</v>
      </c>
      <c r="K5" s="52" t="s">
        <v>241</v>
      </c>
      <c r="L5" s="499" t="s">
        <v>150</v>
      </c>
      <c r="M5" s="499"/>
    </row>
    <row r="6" spans="1:13" s="1" customFormat="1" ht="21" customHeight="1" x14ac:dyDescent="0.25">
      <c r="A6" s="51"/>
      <c r="B6" s="51"/>
      <c r="C6" s="47"/>
      <c r="D6" s="47"/>
      <c r="E6" s="47"/>
      <c r="F6" s="47"/>
      <c r="G6" s="47"/>
      <c r="H6" s="47"/>
      <c r="I6" s="47"/>
      <c r="J6" s="47"/>
      <c r="K6" s="51"/>
      <c r="L6" s="460"/>
      <c r="M6" s="462"/>
    </row>
    <row r="7" spans="1:13" s="1" customFormat="1" ht="21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60"/>
      <c r="M7" s="462"/>
    </row>
    <row r="8" spans="1:13" s="1" customFormat="1" ht="21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60"/>
      <c r="M8" s="462"/>
    </row>
    <row r="9" spans="1:13" s="1" customFormat="1" ht="21" customHeigh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60"/>
      <c r="M9" s="462"/>
    </row>
    <row r="10" spans="1:13" s="1" customFormat="1" ht="21" customHeigh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60"/>
      <c r="M10" s="462"/>
    </row>
    <row r="11" spans="1:13" s="1" customFormat="1" ht="21" customHeigh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60"/>
      <c r="M11" s="462"/>
    </row>
    <row r="12" spans="1:13" s="1" customFormat="1" ht="21" customHeight="1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60"/>
      <c r="M12" s="462"/>
    </row>
    <row r="13" spans="1:13" s="1" customFormat="1" ht="21" customHeigh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60"/>
      <c r="M13" s="462"/>
    </row>
    <row r="14" spans="1:13" s="1" customFormat="1" ht="21" customHeigh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60"/>
      <c r="M14" s="462"/>
    </row>
    <row r="15" spans="1:13" s="1" customFormat="1" ht="21" customHeigh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60"/>
      <c r="M15" s="462"/>
    </row>
    <row r="16" spans="1:13" s="1" customFormat="1" ht="21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60"/>
      <c r="M16" s="462"/>
    </row>
    <row r="17" spans="1:13" ht="21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60"/>
      <c r="M17" s="462"/>
    </row>
    <row r="18" spans="1:13" ht="21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60"/>
      <c r="M18" s="462"/>
    </row>
    <row r="19" spans="1:13" ht="21" customHeight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60"/>
      <c r="M19" s="462"/>
    </row>
    <row r="20" spans="1:13" ht="21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60"/>
      <c r="M20" s="462"/>
    </row>
    <row r="21" spans="1:13" ht="21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60"/>
      <c r="M21" s="462"/>
    </row>
    <row r="22" spans="1:13" ht="21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60"/>
      <c r="M22" s="462"/>
    </row>
    <row r="23" spans="1:13" ht="21" customHeigh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60"/>
      <c r="M23" s="462"/>
    </row>
    <row r="24" spans="1:13" ht="7.9" customHeight="1" x14ac:dyDescent="0.25"/>
    <row r="25" spans="1:13" ht="15" customHeight="1" x14ac:dyDescent="0.25">
      <c r="A25" s="498" t="s">
        <v>268</v>
      </c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6" t="s">
        <v>280</v>
      </c>
      <c r="M25" s="496" t="s">
        <v>281</v>
      </c>
    </row>
    <row r="26" spans="1:13" ht="15" customHeight="1" x14ac:dyDescent="0.25">
      <c r="A26" t="s">
        <v>269</v>
      </c>
      <c r="C26" t="s">
        <v>443</v>
      </c>
      <c r="L26" s="497"/>
      <c r="M26" s="497"/>
    </row>
    <row r="27" spans="1:13" x14ac:dyDescent="0.25">
      <c r="A27" s="491" t="s">
        <v>270</v>
      </c>
      <c r="B27" s="491"/>
      <c r="C27" s="47"/>
      <c r="D27" s="47"/>
      <c r="E27" s="47"/>
      <c r="F27" s="47"/>
      <c r="G27" s="47"/>
      <c r="H27" s="47"/>
      <c r="I27" s="47"/>
      <c r="J27" s="47"/>
      <c r="K27" s="47"/>
      <c r="L27" s="9"/>
      <c r="M27" s="167" t="str">
        <f t="shared" ref="M27:M62" si="0">IFERROR(L27/L$63,"")</f>
        <v/>
      </c>
    </row>
    <row r="28" spans="1:13" x14ac:dyDescent="0.25">
      <c r="A28" s="491" t="s">
        <v>271</v>
      </c>
      <c r="B28" s="491"/>
      <c r="C28" s="47"/>
      <c r="D28" s="47"/>
      <c r="E28" s="47"/>
      <c r="F28" s="47"/>
      <c r="G28" s="47"/>
      <c r="H28" s="47"/>
      <c r="I28" s="47"/>
      <c r="J28" s="47"/>
      <c r="K28" s="47"/>
      <c r="L28" s="9" t="str">
        <f t="shared" ref="L28:L62" si="1">IF(C28="","",SUM(C28:K28))</f>
        <v/>
      </c>
      <c r="M28" s="167" t="str">
        <f t="shared" si="0"/>
        <v/>
      </c>
    </row>
    <row r="29" spans="1:13" x14ac:dyDescent="0.25">
      <c r="A29" s="491" t="s">
        <v>272</v>
      </c>
      <c r="B29" s="491"/>
      <c r="C29" s="47"/>
      <c r="D29" s="47"/>
      <c r="E29" s="47"/>
      <c r="F29" s="47"/>
      <c r="G29" s="47"/>
      <c r="H29" s="47"/>
      <c r="I29" s="47"/>
      <c r="J29" s="47"/>
      <c r="K29" s="47"/>
      <c r="L29" s="9" t="str">
        <f t="shared" si="1"/>
        <v/>
      </c>
      <c r="M29" s="167" t="str">
        <f t="shared" si="0"/>
        <v/>
      </c>
    </row>
    <row r="30" spans="1:13" x14ac:dyDescent="0.25">
      <c r="A30" s="491" t="s">
        <v>273</v>
      </c>
      <c r="B30" s="491"/>
      <c r="C30" s="47"/>
      <c r="D30" s="47"/>
      <c r="E30" s="47"/>
      <c r="F30" s="47"/>
      <c r="G30" s="47"/>
      <c r="H30" s="47"/>
      <c r="I30" s="47"/>
      <c r="J30" s="47"/>
      <c r="K30" s="47"/>
      <c r="L30" s="9" t="str">
        <f t="shared" si="1"/>
        <v/>
      </c>
      <c r="M30" s="167" t="str">
        <f t="shared" si="0"/>
        <v/>
      </c>
    </row>
    <row r="31" spans="1:13" x14ac:dyDescent="0.25">
      <c r="A31" s="495" t="s">
        <v>274</v>
      </c>
      <c r="B31" s="495"/>
      <c r="C31" s="47"/>
      <c r="D31" s="47"/>
      <c r="E31" s="47"/>
      <c r="F31" s="47"/>
      <c r="G31" s="47"/>
      <c r="H31" s="47"/>
      <c r="I31" s="47"/>
      <c r="J31" s="47"/>
      <c r="K31" s="47"/>
      <c r="L31" s="9" t="str">
        <f t="shared" si="1"/>
        <v/>
      </c>
      <c r="M31" s="167" t="str">
        <f t="shared" si="0"/>
        <v/>
      </c>
    </row>
    <row r="32" spans="1:13" x14ac:dyDescent="0.25">
      <c r="A32" s="495" t="s">
        <v>275</v>
      </c>
      <c r="B32" s="495"/>
      <c r="C32" s="47"/>
      <c r="D32" s="47"/>
      <c r="E32" s="47"/>
      <c r="F32" s="47"/>
      <c r="G32" s="47"/>
      <c r="H32" s="47"/>
      <c r="I32" s="47"/>
      <c r="J32" s="47"/>
      <c r="K32" s="47"/>
      <c r="L32" s="9" t="str">
        <f t="shared" si="1"/>
        <v/>
      </c>
      <c r="M32" s="167" t="str">
        <f t="shared" si="0"/>
        <v/>
      </c>
    </row>
    <row r="33" spans="1:13" x14ac:dyDescent="0.25">
      <c r="A33" s="495" t="s">
        <v>282</v>
      </c>
      <c r="B33" s="495"/>
      <c r="C33" s="47"/>
      <c r="D33" s="47"/>
      <c r="E33" s="47"/>
      <c r="F33" s="47"/>
      <c r="G33" s="47"/>
      <c r="H33" s="47"/>
      <c r="I33" s="47"/>
      <c r="J33" s="47"/>
      <c r="K33" s="47"/>
      <c r="L33" s="9" t="str">
        <f t="shared" si="1"/>
        <v/>
      </c>
      <c r="M33" s="167" t="str">
        <f t="shared" si="0"/>
        <v/>
      </c>
    </row>
    <row r="34" spans="1:13" x14ac:dyDescent="0.25">
      <c r="A34" s="495" t="s">
        <v>283</v>
      </c>
      <c r="B34" s="495"/>
      <c r="C34" s="47"/>
      <c r="D34" s="47"/>
      <c r="E34" s="47"/>
      <c r="F34" s="47"/>
      <c r="G34" s="47"/>
      <c r="H34" s="47"/>
      <c r="I34" s="47"/>
      <c r="J34" s="47"/>
      <c r="K34" s="47"/>
      <c r="L34" s="9" t="str">
        <f t="shared" si="1"/>
        <v/>
      </c>
      <c r="M34" s="167" t="str">
        <f t="shared" si="0"/>
        <v/>
      </c>
    </row>
    <row r="35" spans="1:13" x14ac:dyDescent="0.25">
      <c r="A35" s="495" t="s">
        <v>276</v>
      </c>
      <c r="B35" s="495"/>
      <c r="C35" s="47"/>
      <c r="D35" s="47"/>
      <c r="E35" s="47"/>
      <c r="F35" s="47"/>
      <c r="G35" s="47"/>
      <c r="H35" s="47"/>
      <c r="I35" s="47"/>
      <c r="J35" s="47"/>
      <c r="K35" s="47"/>
      <c r="L35" s="9" t="str">
        <f t="shared" si="1"/>
        <v/>
      </c>
      <c r="M35" s="167" t="str">
        <f t="shared" si="0"/>
        <v/>
      </c>
    </row>
    <row r="36" spans="1:13" x14ac:dyDescent="0.25">
      <c r="A36" s="495" t="s">
        <v>277</v>
      </c>
      <c r="B36" s="495"/>
      <c r="C36" s="47"/>
      <c r="D36" s="47"/>
      <c r="E36" s="47"/>
      <c r="F36" s="47"/>
      <c r="G36" s="47"/>
      <c r="H36" s="47"/>
      <c r="I36" s="47"/>
      <c r="J36" s="47"/>
      <c r="K36" s="47"/>
      <c r="L36" s="9" t="str">
        <f t="shared" si="1"/>
        <v/>
      </c>
      <c r="M36" s="167" t="str">
        <f t="shared" si="0"/>
        <v/>
      </c>
    </row>
    <row r="37" spans="1:13" x14ac:dyDescent="0.25">
      <c r="A37" s="495" t="s">
        <v>278</v>
      </c>
      <c r="B37" s="495"/>
      <c r="C37" s="47"/>
      <c r="D37" s="47"/>
      <c r="E37" s="47"/>
      <c r="F37" s="47"/>
      <c r="G37" s="47"/>
      <c r="H37" s="47"/>
      <c r="I37" s="47"/>
      <c r="J37" s="47"/>
      <c r="K37" s="47"/>
      <c r="L37" s="9" t="str">
        <f t="shared" si="1"/>
        <v/>
      </c>
      <c r="M37" s="167" t="str">
        <f t="shared" si="0"/>
        <v/>
      </c>
    </row>
    <row r="38" spans="1:13" x14ac:dyDescent="0.25">
      <c r="A38" s="495" t="s">
        <v>298</v>
      </c>
      <c r="B38" s="495"/>
      <c r="C38" s="47"/>
      <c r="D38" s="47"/>
      <c r="E38" s="47"/>
      <c r="F38" s="47"/>
      <c r="G38" s="47"/>
      <c r="H38" s="47"/>
      <c r="I38" s="47"/>
      <c r="J38" s="47"/>
      <c r="K38" s="47"/>
      <c r="L38" s="9" t="str">
        <f t="shared" si="1"/>
        <v/>
      </c>
      <c r="M38" s="167" t="str">
        <f t="shared" si="0"/>
        <v/>
      </c>
    </row>
    <row r="39" spans="1:13" x14ac:dyDescent="0.25">
      <c r="A39" s="495" t="s">
        <v>279</v>
      </c>
      <c r="B39" s="495"/>
      <c r="C39" s="47"/>
      <c r="D39" s="47"/>
      <c r="E39" s="47"/>
      <c r="F39" s="47"/>
      <c r="G39" s="47"/>
      <c r="H39" s="47"/>
      <c r="I39" s="47"/>
      <c r="J39" s="47"/>
      <c r="K39" s="47"/>
      <c r="L39" s="259" t="str">
        <f t="shared" si="1"/>
        <v/>
      </c>
      <c r="M39" s="167" t="str">
        <f t="shared" si="0"/>
        <v/>
      </c>
    </row>
    <row r="40" spans="1:13" x14ac:dyDescent="0.25">
      <c r="A40" s="495" t="s">
        <v>284</v>
      </c>
      <c r="B40" s="495"/>
      <c r="C40" s="47"/>
      <c r="D40" s="47"/>
      <c r="E40" s="47"/>
      <c r="F40" s="47"/>
      <c r="G40" s="47"/>
      <c r="H40" s="47"/>
      <c r="I40" s="47"/>
      <c r="J40" s="47"/>
      <c r="K40" s="47"/>
      <c r="L40" s="259" t="str">
        <f t="shared" si="1"/>
        <v/>
      </c>
      <c r="M40" s="256" t="str">
        <f t="shared" si="0"/>
        <v/>
      </c>
    </row>
    <row r="41" spans="1:13" x14ac:dyDescent="0.25">
      <c r="A41" s="495" t="s">
        <v>285</v>
      </c>
      <c r="B41" s="495"/>
      <c r="C41" s="47"/>
      <c r="D41" s="47"/>
      <c r="E41" s="47"/>
      <c r="F41" s="47"/>
      <c r="G41" s="47"/>
      <c r="H41" s="47"/>
      <c r="I41" s="47"/>
      <c r="J41" s="47"/>
      <c r="K41" s="47"/>
      <c r="L41" s="9" t="str">
        <f t="shared" si="1"/>
        <v/>
      </c>
      <c r="M41" s="167" t="str">
        <f t="shared" si="0"/>
        <v/>
      </c>
    </row>
    <row r="42" spans="1:13" x14ac:dyDescent="0.25">
      <c r="A42" s="495" t="s">
        <v>286</v>
      </c>
      <c r="B42" s="495"/>
      <c r="C42" s="47"/>
      <c r="D42" s="47"/>
      <c r="E42" s="47"/>
      <c r="F42" s="47"/>
      <c r="G42" s="47"/>
      <c r="H42" s="47"/>
      <c r="I42" s="47"/>
      <c r="J42" s="47"/>
      <c r="K42" s="47"/>
      <c r="L42" s="9" t="str">
        <f t="shared" si="1"/>
        <v/>
      </c>
      <c r="M42" s="167" t="str">
        <f t="shared" si="0"/>
        <v/>
      </c>
    </row>
    <row r="43" spans="1:13" x14ac:dyDescent="0.25">
      <c r="A43" s="491" t="s">
        <v>287</v>
      </c>
      <c r="B43" s="491"/>
      <c r="C43" s="47"/>
      <c r="D43" s="47"/>
      <c r="E43" s="47"/>
      <c r="F43" s="47"/>
      <c r="G43" s="47"/>
      <c r="H43" s="47"/>
      <c r="I43" s="47"/>
      <c r="J43" s="47"/>
      <c r="K43" s="47"/>
      <c r="L43" s="9" t="str">
        <f t="shared" si="1"/>
        <v/>
      </c>
      <c r="M43" s="167" t="str">
        <f t="shared" si="0"/>
        <v/>
      </c>
    </row>
    <row r="44" spans="1:13" x14ac:dyDescent="0.25">
      <c r="A44" s="491" t="s">
        <v>299</v>
      </c>
      <c r="B44" s="491"/>
      <c r="C44" s="47"/>
      <c r="D44" s="47"/>
      <c r="E44" s="47"/>
      <c r="F44" s="47"/>
      <c r="G44" s="47"/>
      <c r="H44" s="47"/>
      <c r="I44" s="47"/>
      <c r="J44" s="47"/>
      <c r="K44" s="47"/>
      <c r="L44" s="9" t="str">
        <f t="shared" si="1"/>
        <v/>
      </c>
      <c r="M44" s="167" t="str">
        <f t="shared" si="0"/>
        <v/>
      </c>
    </row>
    <row r="45" spans="1:13" x14ac:dyDescent="0.25">
      <c r="A45" s="491" t="s">
        <v>288</v>
      </c>
      <c r="B45" s="491"/>
      <c r="C45" s="47"/>
      <c r="D45" s="47"/>
      <c r="E45" s="47"/>
      <c r="F45" s="47"/>
      <c r="G45" s="47"/>
      <c r="H45" s="47"/>
      <c r="I45" s="47"/>
      <c r="J45" s="47"/>
      <c r="K45" s="47"/>
      <c r="L45" s="9" t="str">
        <f t="shared" si="1"/>
        <v/>
      </c>
      <c r="M45" s="167" t="str">
        <f t="shared" si="0"/>
        <v/>
      </c>
    </row>
    <row r="46" spans="1:13" x14ac:dyDescent="0.25">
      <c r="A46" s="491" t="s">
        <v>289</v>
      </c>
      <c r="B46" s="491"/>
      <c r="C46" s="47"/>
      <c r="D46" s="47"/>
      <c r="E46" s="47"/>
      <c r="F46" s="47"/>
      <c r="G46" s="47"/>
      <c r="H46" s="47"/>
      <c r="I46" s="47"/>
      <c r="J46" s="47"/>
      <c r="K46" s="47"/>
      <c r="L46" s="259" t="str">
        <f t="shared" si="1"/>
        <v/>
      </c>
      <c r="M46" s="167" t="str">
        <f t="shared" si="0"/>
        <v/>
      </c>
    </row>
    <row r="47" spans="1:13" x14ac:dyDescent="0.25">
      <c r="A47" s="491" t="s">
        <v>290</v>
      </c>
      <c r="B47" s="491"/>
      <c r="C47" s="47"/>
      <c r="D47" s="47"/>
      <c r="E47" s="47"/>
      <c r="F47" s="47"/>
      <c r="G47" s="47"/>
      <c r="H47" s="47"/>
      <c r="I47" s="47"/>
      <c r="J47" s="47"/>
      <c r="K47" s="47"/>
      <c r="L47" s="9" t="str">
        <f t="shared" si="1"/>
        <v/>
      </c>
      <c r="M47" s="167" t="str">
        <f t="shared" si="0"/>
        <v/>
      </c>
    </row>
    <row r="48" spans="1:13" x14ac:dyDescent="0.25">
      <c r="A48" s="491" t="s">
        <v>291</v>
      </c>
      <c r="B48" s="491"/>
      <c r="C48" s="47"/>
      <c r="D48" s="47"/>
      <c r="E48" s="47"/>
      <c r="F48" s="47"/>
      <c r="G48" s="47"/>
      <c r="H48" s="47"/>
      <c r="I48" s="47"/>
      <c r="J48" s="47"/>
      <c r="K48" s="47"/>
      <c r="L48" s="9" t="str">
        <f t="shared" si="1"/>
        <v/>
      </c>
      <c r="M48" s="167" t="str">
        <f t="shared" si="0"/>
        <v/>
      </c>
    </row>
    <row r="49" spans="1:13" x14ac:dyDescent="0.25">
      <c r="A49" s="491" t="s">
        <v>292</v>
      </c>
      <c r="B49" s="491"/>
      <c r="C49" s="47"/>
      <c r="D49" s="47"/>
      <c r="E49" s="47"/>
      <c r="F49" s="47"/>
      <c r="G49" s="47"/>
      <c r="H49" s="47"/>
      <c r="I49" s="47"/>
      <c r="J49" s="47"/>
      <c r="K49" s="47"/>
      <c r="L49" s="9" t="str">
        <f t="shared" si="1"/>
        <v/>
      </c>
      <c r="M49" s="167" t="str">
        <f t="shared" si="0"/>
        <v/>
      </c>
    </row>
    <row r="50" spans="1:13" x14ac:dyDescent="0.25">
      <c r="A50" s="491" t="s">
        <v>300</v>
      </c>
      <c r="B50" s="491"/>
      <c r="C50" s="47"/>
      <c r="D50" s="47"/>
      <c r="E50" s="47"/>
      <c r="F50" s="47"/>
      <c r="G50" s="47"/>
      <c r="H50" s="47"/>
      <c r="I50" s="47"/>
      <c r="J50" s="47"/>
      <c r="K50" s="47"/>
      <c r="L50" s="9" t="str">
        <f t="shared" si="1"/>
        <v/>
      </c>
      <c r="M50" s="167" t="str">
        <f t="shared" si="0"/>
        <v/>
      </c>
    </row>
    <row r="51" spans="1:13" x14ac:dyDescent="0.25">
      <c r="A51" s="491" t="s">
        <v>293</v>
      </c>
      <c r="B51" s="491"/>
      <c r="C51" s="47"/>
      <c r="D51" s="47"/>
      <c r="E51" s="47"/>
      <c r="F51" s="47"/>
      <c r="G51" s="47"/>
      <c r="H51" s="47"/>
      <c r="I51" s="47"/>
      <c r="J51" s="47"/>
      <c r="K51" s="47"/>
      <c r="L51" s="9" t="str">
        <f t="shared" si="1"/>
        <v/>
      </c>
      <c r="M51" s="167" t="str">
        <f t="shared" si="0"/>
        <v/>
      </c>
    </row>
    <row r="52" spans="1:13" x14ac:dyDescent="0.25">
      <c r="A52" s="491" t="s">
        <v>294</v>
      </c>
      <c r="B52" s="491"/>
      <c r="C52" s="47"/>
      <c r="D52" s="47"/>
      <c r="E52" s="47"/>
      <c r="F52" s="47"/>
      <c r="G52" s="47"/>
      <c r="H52" s="47"/>
      <c r="I52" s="47"/>
      <c r="J52" s="47"/>
      <c r="K52" s="47"/>
      <c r="L52" s="259" t="str">
        <f t="shared" si="1"/>
        <v/>
      </c>
      <c r="M52" s="167" t="str">
        <f t="shared" si="0"/>
        <v/>
      </c>
    </row>
    <row r="53" spans="1:13" x14ac:dyDescent="0.25">
      <c r="A53" s="491" t="s">
        <v>295</v>
      </c>
      <c r="B53" s="491"/>
      <c r="C53" s="47"/>
      <c r="D53" s="47"/>
      <c r="E53" s="47"/>
      <c r="F53" s="47"/>
      <c r="G53" s="47"/>
      <c r="H53" s="47"/>
      <c r="I53" s="47"/>
      <c r="J53" s="47"/>
      <c r="K53" s="47"/>
      <c r="L53" s="9" t="str">
        <f t="shared" si="1"/>
        <v/>
      </c>
      <c r="M53" s="167" t="str">
        <f t="shared" si="0"/>
        <v/>
      </c>
    </row>
    <row r="54" spans="1:13" x14ac:dyDescent="0.25">
      <c r="A54" s="491" t="s">
        <v>296</v>
      </c>
      <c r="B54" s="491"/>
      <c r="C54" s="47"/>
      <c r="D54" s="47"/>
      <c r="E54" s="47"/>
      <c r="F54" s="47"/>
      <c r="G54" s="47"/>
      <c r="H54" s="47"/>
      <c r="I54" s="47"/>
      <c r="J54" s="47"/>
      <c r="K54" s="47"/>
      <c r="L54" s="9" t="str">
        <f t="shared" si="1"/>
        <v/>
      </c>
      <c r="M54" s="167" t="str">
        <f t="shared" si="0"/>
        <v/>
      </c>
    </row>
    <row r="55" spans="1:13" x14ac:dyDescent="0.25">
      <c r="A55" s="491" t="s">
        <v>297</v>
      </c>
      <c r="B55" s="491"/>
      <c r="C55" s="47"/>
      <c r="D55" s="47"/>
      <c r="E55" s="47"/>
      <c r="F55" s="47"/>
      <c r="G55" s="47"/>
      <c r="H55" s="47"/>
      <c r="I55" s="47"/>
      <c r="J55" s="47"/>
      <c r="K55" s="47"/>
      <c r="L55" s="259" t="str">
        <f t="shared" si="1"/>
        <v/>
      </c>
      <c r="M55" s="256" t="str">
        <f t="shared" si="0"/>
        <v/>
      </c>
    </row>
    <row r="56" spans="1:13" x14ac:dyDescent="0.25">
      <c r="A56" s="491" t="s">
        <v>301</v>
      </c>
      <c r="B56" s="491"/>
      <c r="C56" s="47"/>
      <c r="D56" s="47"/>
      <c r="E56" s="47"/>
      <c r="F56" s="47"/>
      <c r="G56" s="47"/>
      <c r="H56" s="47"/>
      <c r="I56" s="47"/>
      <c r="J56" s="47"/>
      <c r="K56" s="47"/>
      <c r="L56" s="259" t="str">
        <f t="shared" si="1"/>
        <v/>
      </c>
      <c r="M56" s="256" t="str">
        <f t="shared" si="0"/>
        <v/>
      </c>
    </row>
    <row r="57" spans="1:13" x14ac:dyDescent="0.25">
      <c r="A57" s="491" t="s">
        <v>436</v>
      </c>
      <c r="B57" s="491"/>
      <c r="C57" s="47"/>
      <c r="D57" s="47"/>
      <c r="E57" s="47"/>
      <c r="F57" s="47"/>
      <c r="G57" s="47"/>
      <c r="H57" s="47"/>
      <c r="I57" s="47"/>
      <c r="J57" s="47"/>
      <c r="K57" s="47"/>
      <c r="L57" s="259" t="str">
        <f t="shared" si="1"/>
        <v/>
      </c>
      <c r="M57" s="256" t="str">
        <f t="shared" si="0"/>
        <v/>
      </c>
    </row>
    <row r="58" spans="1:13" x14ac:dyDescent="0.25">
      <c r="A58" s="491" t="s">
        <v>437</v>
      </c>
      <c r="B58" s="491"/>
      <c r="C58" s="47"/>
      <c r="D58" s="47"/>
      <c r="E58" s="47"/>
      <c r="F58" s="47"/>
      <c r="G58" s="47"/>
      <c r="H58" s="47"/>
      <c r="I58" s="47"/>
      <c r="J58" s="47"/>
      <c r="K58" s="47"/>
      <c r="L58" s="259" t="str">
        <f t="shared" si="1"/>
        <v/>
      </c>
      <c r="M58" s="256" t="str">
        <f t="shared" si="0"/>
        <v/>
      </c>
    </row>
    <row r="59" spans="1:13" x14ac:dyDescent="0.25">
      <c r="A59" s="491" t="s">
        <v>438</v>
      </c>
      <c r="B59" s="491"/>
      <c r="C59" s="47"/>
      <c r="D59" s="47"/>
      <c r="E59" s="47"/>
      <c r="F59" s="47"/>
      <c r="G59" s="47"/>
      <c r="H59" s="47"/>
      <c r="I59" s="47"/>
      <c r="J59" s="47"/>
      <c r="K59" s="47"/>
      <c r="L59" s="259" t="str">
        <f t="shared" si="1"/>
        <v/>
      </c>
      <c r="M59" s="256" t="str">
        <f t="shared" si="0"/>
        <v/>
      </c>
    </row>
    <row r="60" spans="1:13" x14ac:dyDescent="0.25">
      <c r="A60" s="491" t="s">
        <v>439</v>
      </c>
      <c r="B60" s="491"/>
      <c r="C60" s="47"/>
      <c r="D60" s="47"/>
      <c r="E60" s="47"/>
      <c r="F60" s="47"/>
      <c r="G60" s="47"/>
      <c r="H60" s="47"/>
      <c r="I60" s="47"/>
      <c r="J60" s="47"/>
      <c r="K60" s="47"/>
      <c r="L60" s="259" t="str">
        <f t="shared" si="1"/>
        <v/>
      </c>
      <c r="M60" s="256" t="str">
        <f t="shared" si="0"/>
        <v/>
      </c>
    </row>
    <row r="61" spans="1:13" x14ac:dyDescent="0.25">
      <c r="A61" s="491" t="s">
        <v>440</v>
      </c>
      <c r="B61" s="491"/>
      <c r="C61" s="47"/>
      <c r="D61" s="47"/>
      <c r="E61" s="47"/>
      <c r="F61" s="47"/>
      <c r="G61" s="47"/>
      <c r="H61" s="47"/>
      <c r="I61" s="47"/>
      <c r="J61" s="47"/>
      <c r="K61" s="47"/>
      <c r="L61" s="259" t="str">
        <f t="shared" si="1"/>
        <v/>
      </c>
      <c r="M61" s="256" t="str">
        <f t="shared" si="0"/>
        <v/>
      </c>
    </row>
    <row r="62" spans="1:13" x14ac:dyDescent="0.25">
      <c r="A62" s="491" t="s">
        <v>441</v>
      </c>
      <c r="B62" s="491"/>
      <c r="C62" s="47"/>
      <c r="D62" s="47"/>
      <c r="E62" s="47"/>
      <c r="F62" s="47"/>
      <c r="G62" s="47"/>
      <c r="H62" s="47"/>
      <c r="I62" s="47"/>
      <c r="J62" s="47"/>
      <c r="K62" s="47"/>
      <c r="L62" s="259" t="str">
        <f t="shared" si="1"/>
        <v/>
      </c>
      <c r="M62" s="256" t="str">
        <f t="shared" si="0"/>
        <v/>
      </c>
    </row>
    <row r="63" spans="1:13" x14ac:dyDescent="0.25">
      <c r="A63" s="343"/>
      <c r="B63" s="343"/>
      <c r="J63" s="494" t="s">
        <v>434</v>
      </c>
      <c r="K63" s="494"/>
      <c r="L63" s="9" t="str">
        <f>IF(SUM(L27:L62)=0,"",SUM(L27:L62))</f>
        <v/>
      </c>
      <c r="M63" s="344" t="str">
        <f>IF(SUM(M27:M62)=0,"",SUM(M27:M62))</f>
        <v/>
      </c>
    </row>
    <row r="64" spans="1:13" x14ac:dyDescent="0.25">
      <c r="A64" s="343"/>
      <c r="B64" s="343"/>
      <c r="J64" s="493" t="s">
        <v>435</v>
      </c>
      <c r="K64" s="493"/>
      <c r="L64" s="9" t="str">
        <f>IF(SUM(L27:L48)=0,"",SUM(L27:L48))</f>
        <v/>
      </c>
    </row>
    <row r="65" spans="10:15" x14ac:dyDescent="0.25">
      <c r="J65" s="492" t="s">
        <v>442</v>
      </c>
      <c r="K65" s="492"/>
      <c r="L65" s="195" t="str">
        <f>IFERROR(L64/L63,"")</f>
        <v/>
      </c>
      <c r="O65" s="343"/>
    </row>
    <row r="67" spans="10:15" x14ac:dyDescent="0.25">
      <c r="J67" s="394" t="s">
        <v>23</v>
      </c>
      <c r="K67" s="395"/>
    </row>
    <row r="68" spans="10:15" x14ac:dyDescent="0.25">
      <c r="J68" s="487" t="s">
        <v>20</v>
      </c>
      <c r="K68" s="488"/>
    </row>
    <row r="69" spans="10:15" x14ac:dyDescent="0.25">
      <c r="J69" s="489" t="s">
        <v>22</v>
      </c>
      <c r="K69" s="490"/>
    </row>
  </sheetData>
  <mergeCells count="65">
    <mergeCell ref="L23:M23"/>
    <mergeCell ref="L15:M15"/>
    <mergeCell ref="L16:M16"/>
    <mergeCell ref="L17:M17"/>
    <mergeCell ref="L18:M18"/>
    <mergeCell ref="L19:M19"/>
    <mergeCell ref="L25:L26"/>
    <mergeCell ref="A32:B32"/>
    <mergeCell ref="D4:K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20:M20"/>
    <mergeCell ref="L21:M21"/>
    <mergeCell ref="L22:M22"/>
    <mergeCell ref="A41:B41"/>
    <mergeCell ref="A42:B42"/>
    <mergeCell ref="M25:M26"/>
    <mergeCell ref="A25:K25"/>
    <mergeCell ref="A39:B39"/>
    <mergeCell ref="A37:B37"/>
    <mergeCell ref="A40:B40"/>
    <mergeCell ref="A31:B31"/>
    <mergeCell ref="A33:B33"/>
    <mergeCell ref="A34:B34"/>
    <mergeCell ref="A35:B35"/>
    <mergeCell ref="A36:B36"/>
    <mergeCell ref="A27:B27"/>
    <mergeCell ref="A28:B28"/>
    <mergeCell ref="A29:B29"/>
    <mergeCell ref="A30:B30"/>
    <mergeCell ref="A38:B38"/>
    <mergeCell ref="A44:B44"/>
    <mergeCell ref="A50:B50"/>
    <mergeCell ref="A53:B53"/>
    <mergeCell ref="A57:B57"/>
    <mergeCell ref="A54:B54"/>
    <mergeCell ref="A55:B55"/>
    <mergeCell ref="A56:B56"/>
    <mergeCell ref="A47:B47"/>
    <mergeCell ref="A48:B48"/>
    <mergeCell ref="A49:B49"/>
    <mergeCell ref="A51:B51"/>
    <mergeCell ref="A52:B52"/>
    <mergeCell ref="A43:B43"/>
    <mergeCell ref="A45:B45"/>
    <mergeCell ref="A46:B46"/>
    <mergeCell ref="A58:B58"/>
    <mergeCell ref="A59:B59"/>
    <mergeCell ref="A60:B60"/>
    <mergeCell ref="A61:B61"/>
    <mergeCell ref="J67:K67"/>
    <mergeCell ref="J68:K68"/>
    <mergeCell ref="J69:K69"/>
    <mergeCell ref="A62:B62"/>
    <mergeCell ref="J65:K65"/>
    <mergeCell ref="J64:K64"/>
    <mergeCell ref="J63:K63"/>
  </mergeCells>
  <pageMargins left="0.7" right="0.7" top="0.75" bottom="0.75" header="0.3" footer="0.3"/>
  <pageSetup scale="76" orientation="landscape" r:id="rId1"/>
  <headerFooter>
    <oddHeader>&amp;LDate:
Investigators:&amp;R&amp;"-,Bold"Minnesota Stream Quantification Tool 
Lateral Migration Form</oddHeader>
  </headerFooter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E12D2-B83B-4BF6-B984-28E977DAFC3B}">
  <dimension ref="A1:L56"/>
  <sheetViews>
    <sheetView zoomScaleNormal="100" workbookViewId="0"/>
  </sheetViews>
  <sheetFormatPr defaultColWidth="9.140625" defaultRowHeight="15" x14ac:dyDescent="0.25"/>
  <cols>
    <col min="1" max="2" width="7.7109375" customWidth="1"/>
    <col min="3" max="3" width="9.42578125" customWidth="1"/>
    <col min="4" max="4" width="5.7109375" customWidth="1"/>
    <col min="5" max="5" width="7.7109375" customWidth="1"/>
    <col min="6" max="6" width="3.7109375" customWidth="1"/>
    <col min="7" max="7" width="5.7109375" customWidth="1"/>
    <col min="8" max="8" width="7.7109375" customWidth="1"/>
    <col min="9" max="9" width="3.7109375" customWidth="1"/>
    <col min="10" max="10" width="5.7109375" customWidth="1"/>
    <col min="11" max="11" width="7.7109375" customWidth="1"/>
    <col min="12" max="12" width="5.42578125" customWidth="1"/>
  </cols>
  <sheetData>
    <row r="1" spans="1:12" ht="12.95" customHeight="1" x14ac:dyDescent="0.25">
      <c r="A1" t="s">
        <v>364</v>
      </c>
      <c r="C1" s="531"/>
      <c r="D1" s="531"/>
      <c r="E1" s="531"/>
      <c r="K1" s="394" t="s">
        <v>23</v>
      </c>
      <c r="L1" s="395"/>
    </row>
    <row r="2" spans="1:12" ht="12.95" customHeight="1" x14ac:dyDescent="0.25">
      <c r="A2" t="s">
        <v>365</v>
      </c>
      <c r="C2" s="461"/>
      <c r="D2" s="461"/>
      <c r="E2" s="461"/>
      <c r="K2" s="532" t="s">
        <v>21</v>
      </c>
      <c r="L2" s="533"/>
    </row>
    <row r="3" spans="1:12" ht="12.95" customHeight="1" x14ac:dyDescent="0.25">
      <c r="K3" s="487" t="s">
        <v>20</v>
      </c>
      <c r="L3" s="488"/>
    </row>
    <row r="4" spans="1:12" ht="12.95" customHeight="1" x14ac:dyDescent="0.25">
      <c r="K4" s="529" t="s">
        <v>22</v>
      </c>
      <c r="L4" s="530"/>
    </row>
    <row r="5" spans="1:12" ht="5.0999999999999996" customHeight="1" x14ac:dyDescent="0.25">
      <c r="K5" s="265"/>
      <c r="L5" s="265"/>
    </row>
    <row r="6" spans="1:12" s="32" customFormat="1" ht="12.95" customHeight="1" x14ac:dyDescent="0.25">
      <c r="A6" s="266" t="s">
        <v>354</v>
      </c>
      <c r="B6" s="520"/>
      <c r="C6" s="520"/>
      <c r="D6" s="521" t="s">
        <v>366</v>
      </c>
      <c r="E6" s="521"/>
      <c r="F6" s="522"/>
      <c r="G6" s="522"/>
      <c r="H6" s="522"/>
      <c r="I6" s="267"/>
      <c r="J6" s="267"/>
      <c r="K6" s="267"/>
      <c r="L6" s="267"/>
    </row>
    <row r="7" spans="1:12" s="32" customFormat="1" ht="5.0999999999999996" customHeight="1" x14ac:dyDescent="0.25">
      <c r="A7" s="268"/>
      <c r="B7" s="268"/>
      <c r="C7" s="268"/>
      <c r="D7" s="268"/>
      <c r="E7" s="268"/>
      <c r="F7" s="258"/>
      <c r="G7" s="258"/>
      <c r="H7" s="258"/>
      <c r="K7" s="265"/>
      <c r="L7" s="265"/>
    </row>
    <row r="8" spans="1:12" ht="15.95" customHeight="1" x14ac:dyDescent="0.25">
      <c r="A8" s="524" t="s">
        <v>367</v>
      </c>
      <c r="B8" s="524"/>
      <c r="C8" s="524"/>
      <c r="D8" s="524"/>
      <c r="E8" s="524"/>
      <c r="F8" s="525"/>
      <c r="G8" s="526"/>
      <c r="H8" s="526"/>
      <c r="I8" s="526"/>
      <c r="K8" s="136"/>
      <c r="L8" s="136"/>
    </row>
    <row r="9" spans="1:12" s="32" customFormat="1" ht="3" customHeight="1" x14ac:dyDescent="0.25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</row>
    <row r="10" spans="1:12" s="32" customFormat="1" ht="12.95" customHeight="1" x14ac:dyDescent="0.25">
      <c r="A10" s="505" t="s">
        <v>433</v>
      </c>
      <c r="B10" s="506"/>
      <c r="C10" s="507"/>
      <c r="D10" s="511" t="s">
        <v>368</v>
      </c>
      <c r="E10" s="512"/>
      <c r="F10" s="513"/>
      <c r="G10" s="514" t="s">
        <v>368</v>
      </c>
      <c r="H10" s="515"/>
      <c r="I10" s="516"/>
      <c r="J10" s="514" t="s">
        <v>368</v>
      </c>
      <c r="K10" s="515"/>
      <c r="L10" s="516"/>
    </row>
    <row r="11" spans="1:12" s="32" customFormat="1" ht="15" customHeight="1" x14ac:dyDescent="0.25">
      <c r="A11" s="508"/>
      <c r="B11" s="509"/>
      <c r="C11" s="510"/>
      <c r="D11" s="519"/>
      <c r="E11" s="519"/>
      <c r="F11" s="519"/>
      <c r="G11" s="519"/>
      <c r="H11" s="519"/>
      <c r="I11" s="519"/>
      <c r="J11" s="511"/>
      <c r="K11" s="512"/>
      <c r="L11" s="513"/>
    </row>
    <row r="12" spans="1:12" s="32" customFormat="1" ht="15.95" customHeight="1" x14ac:dyDescent="0.25">
      <c r="A12" s="517" t="s">
        <v>369</v>
      </c>
      <c r="B12" s="518"/>
      <c r="C12" s="518"/>
      <c r="D12" s="518"/>
      <c r="E12" s="491"/>
      <c r="F12" s="491"/>
      <c r="G12" s="491"/>
      <c r="H12" s="491"/>
      <c r="I12" s="491"/>
      <c r="J12" s="491"/>
      <c r="K12" s="491"/>
      <c r="L12" s="491"/>
    </row>
    <row r="13" spans="1:12" ht="15.95" customHeight="1" x14ac:dyDescent="0.25">
      <c r="A13" s="500" t="s">
        <v>370</v>
      </c>
      <c r="B13" s="500"/>
      <c r="C13" s="500"/>
      <c r="D13" s="500"/>
      <c r="E13" s="500"/>
      <c r="F13" s="501">
        <f>F8-SUM(D11:L11)</f>
        <v>0</v>
      </c>
      <c r="G13" s="502"/>
      <c r="H13" s="503"/>
      <c r="I13" s="270"/>
      <c r="K13" s="136"/>
      <c r="L13" s="136"/>
    </row>
    <row r="14" spans="1:12" ht="23.1" customHeight="1" x14ac:dyDescent="0.25">
      <c r="A14" s="271"/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</row>
    <row r="15" spans="1:12" s="32" customFormat="1" ht="12.95" customHeight="1" x14ac:dyDescent="0.25">
      <c r="A15" s="266" t="s">
        <v>354</v>
      </c>
      <c r="B15" s="520"/>
      <c r="C15" s="520"/>
      <c r="D15" s="521" t="s">
        <v>366</v>
      </c>
      <c r="E15" s="521"/>
      <c r="F15" s="522"/>
      <c r="G15" s="522"/>
      <c r="H15" s="522"/>
      <c r="I15" s="267"/>
      <c r="J15" s="267"/>
      <c r="K15" s="523"/>
      <c r="L15" s="523"/>
    </row>
    <row r="16" spans="1:12" s="32" customFormat="1" ht="5.0999999999999996" customHeight="1" x14ac:dyDescent="0.25">
      <c r="A16" s="268"/>
      <c r="B16" s="268"/>
      <c r="C16" s="268"/>
      <c r="D16" s="268"/>
      <c r="E16" s="268"/>
      <c r="F16" s="258"/>
      <c r="G16" s="258"/>
      <c r="H16" s="258"/>
      <c r="K16" s="265"/>
      <c r="L16" s="265"/>
    </row>
    <row r="17" spans="1:12" ht="15.95" customHeight="1" x14ac:dyDescent="0.25">
      <c r="A17" s="527" t="s">
        <v>367</v>
      </c>
      <c r="B17" s="527"/>
      <c r="C17" s="527"/>
      <c r="D17" s="527"/>
      <c r="E17" s="527"/>
      <c r="F17" s="528"/>
      <c r="G17" s="526"/>
      <c r="H17" s="526"/>
      <c r="I17" s="526"/>
      <c r="K17" s="136"/>
      <c r="L17" s="136"/>
    </row>
    <row r="18" spans="1:12" s="32" customFormat="1" ht="5.0999999999999996" customHeight="1" x14ac:dyDescent="0.25">
      <c r="A18" s="269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</row>
    <row r="19" spans="1:12" s="32" customFormat="1" ht="12.95" customHeight="1" x14ac:dyDescent="0.25">
      <c r="A19" s="505" t="s">
        <v>433</v>
      </c>
      <c r="B19" s="506"/>
      <c r="C19" s="507"/>
      <c r="D19" s="511" t="s">
        <v>368</v>
      </c>
      <c r="E19" s="512"/>
      <c r="F19" s="513"/>
      <c r="G19" s="514" t="s">
        <v>368</v>
      </c>
      <c r="H19" s="515"/>
      <c r="I19" s="516"/>
      <c r="J19" s="514" t="s">
        <v>368</v>
      </c>
      <c r="K19" s="515"/>
      <c r="L19" s="516"/>
    </row>
    <row r="20" spans="1:12" s="32" customFormat="1" ht="15" customHeight="1" x14ac:dyDescent="0.25">
      <c r="A20" s="508"/>
      <c r="B20" s="509"/>
      <c r="C20" s="510"/>
      <c r="D20" s="519"/>
      <c r="E20" s="519"/>
      <c r="F20" s="519"/>
      <c r="G20" s="519"/>
      <c r="H20" s="519"/>
      <c r="I20" s="519"/>
      <c r="J20" s="511"/>
      <c r="K20" s="512"/>
      <c r="L20" s="513"/>
    </row>
    <row r="21" spans="1:12" s="32" customFormat="1" ht="15.95" customHeight="1" x14ac:dyDescent="0.25">
      <c r="A21" s="517" t="s">
        <v>369</v>
      </c>
      <c r="B21" s="518"/>
      <c r="C21" s="518"/>
      <c r="D21" s="518"/>
      <c r="E21" s="491"/>
      <c r="F21" s="491"/>
      <c r="G21" s="491"/>
      <c r="H21" s="491"/>
      <c r="I21" s="491"/>
      <c r="J21" s="491"/>
      <c r="K21" s="491"/>
      <c r="L21" s="491"/>
    </row>
    <row r="22" spans="1:12" ht="15.95" customHeight="1" x14ac:dyDescent="0.25">
      <c r="A22" s="500" t="s">
        <v>371</v>
      </c>
      <c r="B22" s="500"/>
      <c r="C22" s="500"/>
      <c r="D22" s="500"/>
      <c r="E22" s="500"/>
      <c r="F22" s="501">
        <f>F17-SUM(D20:L20)</f>
        <v>0</v>
      </c>
      <c r="G22" s="502"/>
      <c r="H22" s="503"/>
      <c r="I22" s="270"/>
      <c r="K22" s="136"/>
      <c r="L22" s="136"/>
    </row>
    <row r="23" spans="1:12" ht="23.1" customHeight="1" x14ac:dyDescent="0.25">
      <c r="A23" s="272"/>
      <c r="B23" s="272"/>
      <c r="C23" s="272"/>
      <c r="D23" s="272"/>
      <c r="E23" s="272"/>
      <c r="F23" s="260"/>
      <c r="G23" s="260"/>
      <c r="H23" s="260"/>
      <c r="I23" s="270"/>
      <c r="K23" s="136"/>
      <c r="L23" s="136"/>
    </row>
    <row r="24" spans="1:12" s="32" customFormat="1" ht="12.95" customHeight="1" x14ac:dyDescent="0.25">
      <c r="A24" s="266" t="s">
        <v>354</v>
      </c>
      <c r="B24" s="520"/>
      <c r="C24" s="520"/>
      <c r="D24" s="521" t="s">
        <v>366</v>
      </c>
      <c r="E24" s="521"/>
      <c r="F24" s="522"/>
      <c r="G24" s="522"/>
      <c r="H24" s="522"/>
      <c r="I24" s="267"/>
      <c r="J24" s="267"/>
      <c r="K24" s="523"/>
      <c r="L24" s="523"/>
    </row>
    <row r="25" spans="1:12" s="32" customFormat="1" ht="5.0999999999999996" customHeight="1" x14ac:dyDescent="0.25">
      <c r="A25" s="268"/>
      <c r="B25" s="268"/>
      <c r="C25" s="268"/>
      <c r="D25" s="268"/>
      <c r="E25" s="268"/>
      <c r="F25" s="258"/>
      <c r="G25" s="258"/>
      <c r="H25" s="258"/>
      <c r="K25" s="265"/>
      <c r="L25" s="265"/>
    </row>
    <row r="26" spans="1:12" ht="15.95" customHeight="1" x14ac:dyDescent="0.25">
      <c r="A26" s="524" t="s">
        <v>367</v>
      </c>
      <c r="B26" s="524"/>
      <c r="C26" s="524"/>
      <c r="D26" s="524"/>
      <c r="E26" s="524"/>
      <c r="F26" s="525"/>
      <c r="G26" s="526"/>
      <c r="H26" s="526"/>
      <c r="I26" s="526"/>
      <c r="K26" s="136"/>
      <c r="L26" s="136"/>
    </row>
    <row r="27" spans="1:12" s="32" customFormat="1" ht="3" customHeight="1" x14ac:dyDescent="0.25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</row>
    <row r="28" spans="1:12" s="32" customFormat="1" ht="12.95" customHeight="1" x14ac:dyDescent="0.25">
      <c r="A28" s="505" t="s">
        <v>433</v>
      </c>
      <c r="B28" s="506"/>
      <c r="C28" s="507"/>
      <c r="D28" s="511" t="s">
        <v>368</v>
      </c>
      <c r="E28" s="512"/>
      <c r="F28" s="513"/>
      <c r="G28" s="514" t="s">
        <v>368</v>
      </c>
      <c r="H28" s="515"/>
      <c r="I28" s="516"/>
      <c r="J28" s="514" t="s">
        <v>368</v>
      </c>
      <c r="K28" s="515"/>
      <c r="L28" s="516"/>
    </row>
    <row r="29" spans="1:12" s="32" customFormat="1" ht="15" customHeight="1" x14ac:dyDescent="0.25">
      <c r="A29" s="508"/>
      <c r="B29" s="509"/>
      <c r="C29" s="510"/>
      <c r="D29" s="519"/>
      <c r="E29" s="519"/>
      <c r="F29" s="519"/>
      <c r="G29" s="519"/>
      <c r="H29" s="519"/>
      <c r="I29" s="519"/>
      <c r="J29" s="511"/>
      <c r="K29" s="512"/>
      <c r="L29" s="513"/>
    </row>
    <row r="30" spans="1:12" s="32" customFormat="1" ht="15.95" customHeight="1" x14ac:dyDescent="0.25">
      <c r="A30" s="517" t="s">
        <v>369</v>
      </c>
      <c r="B30" s="518"/>
      <c r="C30" s="518"/>
      <c r="D30" s="518"/>
      <c r="E30" s="491"/>
      <c r="F30" s="491"/>
      <c r="G30" s="491"/>
      <c r="H30" s="491"/>
      <c r="I30" s="491"/>
      <c r="J30" s="491"/>
      <c r="K30" s="491"/>
      <c r="L30" s="491"/>
    </row>
    <row r="31" spans="1:12" ht="15.95" customHeight="1" x14ac:dyDescent="0.25">
      <c r="A31" s="500" t="s">
        <v>371</v>
      </c>
      <c r="B31" s="500"/>
      <c r="C31" s="500"/>
      <c r="D31" s="500"/>
      <c r="E31" s="500"/>
      <c r="F31" s="501">
        <f>F26-SUM(D29:L29)</f>
        <v>0</v>
      </c>
      <c r="G31" s="502"/>
      <c r="H31" s="503"/>
      <c r="I31" s="270"/>
      <c r="K31" s="136"/>
      <c r="L31" s="136"/>
    </row>
    <row r="32" spans="1:12" ht="23.1" customHeight="1" x14ac:dyDescent="0.25">
      <c r="A32" s="271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</row>
    <row r="33" spans="1:12" s="32" customFormat="1" ht="12.95" customHeight="1" x14ac:dyDescent="0.25">
      <c r="A33" s="266" t="s">
        <v>354</v>
      </c>
      <c r="B33" s="520"/>
      <c r="C33" s="520"/>
      <c r="D33" s="521" t="s">
        <v>366</v>
      </c>
      <c r="E33" s="521"/>
      <c r="F33" s="522"/>
      <c r="G33" s="522"/>
      <c r="H33" s="522"/>
      <c r="I33" s="267"/>
      <c r="J33" s="267"/>
      <c r="K33" s="523"/>
      <c r="L33" s="523"/>
    </row>
    <row r="34" spans="1:12" s="32" customFormat="1" ht="5.0999999999999996" customHeight="1" x14ac:dyDescent="0.25">
      <c r="A34" s="268"/>
      <c r="B34" s="268"/>
      <c r="C34" s="268"/>
      <c r="D34" s="268"/>
      <c r="E34" s="268"/>
      <c r="F34" s="258"/>
      <c r="G34" s="258"/>
      <c r="H34" s="258"/>
      <c r="K34" s="265"/>
      <c r="L34" s="265"/>
    </row>
    <row r="35" spans="1:12" ht="15.95" customHeight="1" x14ac:dyDescent="0.25">
      <c r="A35" s="524" t="s">
        <v>367</v>
      </c>
      <c r="B35" s="524"/>
      <c r="C35" s="524"/>
      <c r="D35" s="524"/>
      <c r="E35" s="524"/>
      <c r="F35" s="525"/>
      <c r="G35" s="526"/>
      <c r="H35" s="526"/>
      <c r="I35" s="526"/>
      <c r="K35" s="136"/>
      <c r="L35" s="136"/>
    </row>
    <row r="36" spans="1:12" s="32" customFormat="1" ht="3" customHeight="1" x14ac:dyDescent="0.25">
      <c r="A36" s="269"/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</row>
    <row r="37" spans="1:12" s="32" customFormat="1" ht="12.95" customHeight="1" x14ac:dyDescent="0.25">
      <c r="A37" s="505" t="s">
        <v>433</v>
      </c>
      <c r="B37" s="506"/>
      <c r="C37" s="507"/>
      <c r="D37" s="511" t="s">
        <v>368</v>
      </c>
      <c r="E37" s="512"/>
      <c r="F37" s="513"/>
      <c r="G37" s="514" t="s">
        <v>368</v>
      </c>
      <c r="H37" s="515"/>
      <c r="I37" s="516"/>
      <c r="J37" s="514" t="s">
        <v>368</v>
      </c>
      <c r="K37" s="515"/>
      <c r="L37" s="516"/>
    </row>
    <row r="38" spans="1:12" s="32" customFormat="1" ht="15" customHeight="1" x14ac:dyDescent="0.25">
      <c r="A38" s="508"/>
      <c r="B38" s="509"/>
      <c r="C38" s="510"/>
      <c r="D38" s="519"/>
      <c r="E38" s="519"/>
      <c r="F38" s="519"/>
      <c r="G38" s="519"/>
      <c r="H38" s="519"/>
      <c r="I38" s="519"/>
      <c r="J38" s="511"/>
      <c r="K38" s="512"/>
      <c r="L38" s="513"/>
    </row>
    <row r="39" spans="1:12" s="32" customFormat="1" ht="15.95" customHeight="1" x14ac:dyDescent="0.25">
      <c r="A39" s="517" t="s">
        <v>369</v>
      </c>
      <c r="B39" s="518"/>
      <c r="C39" s="518"/>
      <c r="D39" s="518"/>
      <c r="E39" s="491"/>
      <c r="F39" s="491"/>
      <c r="G39" s="491"/>
      <c r="H39" s="491"/>
      <c r="I39" s="491"/>
      <c r="J39" s="491"/>
      <c r="K39" s="491"/>
      <c r="L39" s="491"/>
    </row>
    <row r="40" spans="1:12" ht="15.95" customHeight="1" x14ac:dyDescent="0.25">
      <c r="A40" s="500" t="s">
        <v>371</v>
      </c>
      <c r="B40" s="500"/>
      <c r="C40" s="500"/>
      <c r="D40" s="500"/>
      <c r="E40" s="500"/>
      <c r="F40" s="501">
        <f>F35-SUM(D38:L38)</f>
        <v>0</v>
      </c>
      <c r="G40" s="502"/>
      <c r="H40" s="503"/>
      <c r="I40" s="270"/>
      <c r="K40" s="136"/>
      <c r="L40" s="136"/>
    </row>
    <row r="41" spans="1:12" ht="23.1" customHeight="1" x14ac:dyDescent="0.25">
      <c r="A41" s="272"/>
      <c r="B41" s="272"/>
      <c r="C41" s="272"/>
      <c r="D41" s="272"/>
      <c r="E41" s="272"/>
      <c r="F41" s="260"/>
      <c r="G41" s="260"/>
      <c r="H41" s="260"/>
      <c r="I41" s="270"/>
      <c r="K41" s="136"/>
      <c r="L41" s="136"/>
    </row>
    <row r="42" spans="1:12" s="32" customFormat="1" ht="12.95" customHeight="1" x14ac:dyDescent="0.25">
      <c r="A42" s="266" t="s">
        <v>354</v>
      </c>
      <c r="B42" s="520"/>
      <c r="C42" s="520"/>
      <c r="D42" s="521" t="s">
        <v>366</v>
      </c>
      <c r="E42" s="521"/>
      <c r="F42" s="522"/>
      <c r="G42" s="522"/>
      <c r="H42" s="522"/>
      <c r="I42" s="267"/>
      <c r="J42" s="267"/>
      <c r="K42" s="523"/>
      <c r="L42" s="523"/>
    </row>
    <row r="43" spans="1:12" s="32" customFormat="1" ht="5.0999999999999996" customHeight="1" x14ac:dyDescent="0.25">
      <c r="A43" s="268"/>
      <c r="B43" s="268"/>
      <c r="C43" s="268"/>
      <c r="D43" s="268"/>
      <c r="E43" s="268"/>
      <c r="F43" s="258"/>
      <c r="G43" s="258"/>
      <c r="H43" s="258"/>
      <c r="K43" s="265"/>
      <c r="L43" s="265"/>
    </row>
    <row r="44" spans="1:12" ht="15.95" customHeight="1" x14ac:dyDescent="0.25">
      <c r="A44" s="524" t="s">
        <v>367</v>
      </c>
      <c r="B44" s="524"/>
      <c r="C44" s="524"/>
      <c r="D44" s="524"/>
      <c r="E44" s="524"/>
      <c r="F44" s="525"/>
      <c r="G44" s="526"/>
      <c r="H44" s="526"/>
      <c r="I44" s="526"/>
      <c r="K44" s="136"/>
      <c r="L44" s="136"/>
    </row>
    <row r="45" spans="1:12" s="32" customFormat="1" ht="3" customHeight="1" x14ac:dyDescent="0.25">
      <c r="A45" s="269"/>
      <c r="B45" s="269"/>
      <c r="C45" s="269"/>
      <c r="D45" s="269"/>
      <c r="E45" s="269"/>
      <c r="F45" s="269"/>
      <c r="G45" s="269"/>
      <c r="H45" s="269"/>
      <c r="I45" s="269"/>
      <c r="J45" s="269"/>
      <c r="K45" s="269"/>
      <c r="L45" s="269"/>
    </row>
    <row r="46" spans="1:12" s="32" customFormat="1" ht="12.95" customHeight="1" x14ac:dyDescent="0.25">
      <c r="A46" s="505" t="s">
        <v>433</v>
      </c>
      <c r="B46" s="506"/>
      <c r="C46" s="507"/>
      <c r="D46" s="511" t="s">
        <v>368</v>
      </c>
      <c r="E46" s="512"/>
      <c r="F46" s="513"/>
      <c r="G46" s="514" t="s">
        <v>368</v>
      </c>
      <c r="H46" s="515"/>
      <c r="I46" s="516"/>
      <c r="J46" s="514" t="s">
        <v>368</v>
      </c>
      <c r="K46" s="515"/>
      <c r="L46" s="516"/>
    </row>
    <row r="47" spans="1:12" s="32" customFormat="1" ht="15" customHeight="1" x14ac:dyDescent="0.25">
      <c r="A47" s="508"/>
      <c r="B47" s="509"/>
      <c r="C47" s="510"/>
      <c r="D47" s="519"/>
      <c r="E47" s="519"/>
      <c r="F47" s="519"/>
      <c r="G47" s="519"/>
      <c r="H47" s="519"/>
      <c r="I47" s="519"/>
      <c r="J47" s="511"/>
      <c r="K47" s="512"/>
      <c r="L47" s="513"/>
    </row>
    <row r="48" spans="1:12" s="32" customFormat="1" ht="15.95" customHeight="1" x14ac:dyDescent="0.25">
      <c r="A48" s="517" t="s">
        <v>369</v>
      </c>
      <c r="B48" s="518"/>
      <c r="C48" s="518"/>
      <c r="D48" s="518"/>
      <c r="E48" s="491"/>
      <c r="F48" s="491"/>
      <c r="G48" s="491"/>
      <c r="H48" s="491"/>
      <c r="I48" s="491"/>
      <c r="J48" s="491"/>
      <c r="K48" s="491"/>
      <c r="L48" s="491"/>
    </row>
    <row r="49" spans="1:12" ht="15.95" customHeight="1" x14ac:dyDescent="0.25">
      <c r="A49" s="500" t="s">
        <v>371</v>
      </c>
      <c r="B49" s="500"/>
      <c r="C49" s="500"/>
      <c r="D49" s="500"/>
      <c r="E49" s="500"/>
      <c r="F49" s="501">
        <f>F44-SUM(D47:L47)</f>
        <v>0</v>
      </c>
      <c r="G49" s="502"/>
      <c r="H49" s="503"/>
      <c r="I49" s="270"/>
      <c r="K49" s="136"/>
      <c r="L49" s="136"/>
    </row>
    <row r="50" spans="1:12" ht="9.9499999999999993" customHeight="1" x14ac:dyDescent="0.25">
      <c r="A50" s="272"/>
      <c r="B50" s="272"/>
      <c r="C50" s="272"/>
      <c r="D50" s="272"/>
      <c r="E50" s="272"/>
      <c r="F50" s="260"/>
      <c r="G50" s="260"/>
      <c r="H50" s="260"/>
      <c r="I50" s="270"/>
      <c r="K50" s="136"/>
      <c r="L50" s="136"/>
    </row>
    <row r="51" spans="1:12" s="274" customFormat="1" ht="12.95" customHeight="1" x14ac:dyDescent="0.25">
      <c r="A51" s="273" t="s">
        <v>372</v>
      </c>
      <c r="D51" s="273"/>
      <c r="H51" s="273"/>
      <c r="I51" s="273"/>
      <c r="J51" s="273"/>
      <c r="K51" s="273"/>
      <c r="L51" s="273"/>
    </row>
    <row r="52" spans="1:12" s="274" customFormat="1" ht="12.95" customHeight="1" x14ac:dyDescent="0.25">
      <c r="A52" s="273" t="s">
        <v>373</v>
      </c>
      <c r="D52" s="273"/>
      <c r="H52" s="273"/>
      <c r="I52" s="273"/>
      <c r="J52" s="273"/>
      <c r="K52" s="273"/>
      <c r="L52" s="273"/>
    </row>
    <row r="53" spans="1:12" s="32" customFormat="1" ht="12.95" customHeight="1" x14ac:dyDescent="0.25">
      <c r="A53" s="504" t="s">
        <v>374</v>
      </c>
      <c r="B53" s="504"/>
      <c r="C53" s="504"/>
      <c r="D53" s="504"/>
      <c r="E53" s="504"/>
      <c r="F53" s="504"/>
      <c r="G53" s="504"/>
      <c r="H53" s="504"/>
      <c r="I53" s="504"/>
      <c r="J53" s="504"/>
      <c r="K53" s="504"/>
      <c r="L53" s="504"/>
    </row>
    <row r="54" spans="1:12" s="274" customFormat="1" ht="12.95" customHeight="1" x14ac:dyDescent="0.25">
      <c r="A54" s="273" t="s">
        <v>375</v>
      </c>
      <c r="D54" s="273"/>
      <c r="H54" s="273"/>
      <c r="I54" s="273"/>
      <c r="J54" s="273"/>
      <c r="K54" s="273"/>
      <c r="L54" s="273"/>
    </row>
    <row r="56" spans="1:12" x14ac:dyDescent="0.25">
      <c r="A56" s="275"/>
      <c r="B56" s="276"/>
      <c r="C56" s="276"/>
      <c r="D56" s="275"/>
      <c r="E56" s="276"/>
      <c r="F56" s="276"/>
      <c r="G56" s="276"/>
      <c r="H56" s="277"/>
      <c r="I56" s="277"/>
      <c r="J56" s="277"/>
      <c r="K56" s="277"/>
      <c r="L56" s="277"/>
    </row>
  </sheetData>
  <sheetProtection selectLockedCells="1"/>
  <mergeCells count="91">
    <mergeCell ref="K4:L4"/>
    <mergeCell ref="C1:E1"/>
    <mergeCell ref="K1:L1"/>
    <mergeCell ref="C2:E2"/>
    <mergeCell ref="K2:L2"/>
    <mergeCell ref="K3:L3"/>
    <mergeCell ref="B6:C6"/>
    <mergeCell ref="D6:E6"/>
    <mergeCell ref="F6:H6"/>
    <mergeCell ref="A8:F8"/>
    <mergeCell ref="G8:I8"/>
    <mergeCell ref="J10:L10"/>
    <mergeCell ref="D11:F11"/>
    <mergeCell ref="G11:I11"/>
    <mergeCell ref="J11:L11"/>
    <mergeCell ref="A12:D12"/>
    <mergeCell ref="E12:L12"/>
    <mergeCell ref="A10:C11"/>
    <mergeCell ref="D10:F10"/>
    <mergeCell ref="G10:I10"/>
    <mergeCell ref="J19:L19"/>
    <mergeCell ref="D20:F20"/>
    <mergeCell ref="G20:I20"/>
    <mergeCell ref="J20:L20"/>
    <mergeCell ref="A13:E13"/>
    <mergeCell ref="F13:H13"/>
    <mergeCell ref="B15:C15"/>
    <mergeCell ref="D15:E15"/>
    <mergeCell ref="F15:H15"/>
    <mergeCell ref="K15:L15"/>
    <mergeCell ref="A17:F17"/>
    <mergeCell ref="G17:I17"/>
    <mergeCell ref="A19:C20"/>
    <mergeCell ref="D19:F19"/>
    <mergeCell ref="G19:I19"/>
    <mergeCell ref="J28:L28"/>
    <mergeCell ref="D29:F29"/>
    <mergeCell ref="G29:I29"/>
    <mergeCell ref="J29:L29"/>
    <mergeCell ref="A21:D21"/>
    <mergeCell ref="E21:L21"/>
    <mergeCell ref="A22:E22"/>
    <mergeCell ref="F22:H22"/>
    <mergeCell ref="B24:C24"/>
    <mergeCell ref="D24:E24"/>
    <mergeCell ref="F24:H24"/>
    <mergeCell ref="K24:L24"/>
    <mergeCell ref="A26:F26"/>
    <mergeCell ref="G26:I26"/>
    <mergeCell ref="A28:C29"/>
    <mergeCell ref="D28:F28"/>
    <mergeCell ref="G28:I28"/>
    <mergeCell ref="J37:L37"/>
    <mergeCell ref="D38:F38"/>
    <mergeCell ref="G38:I38"/>
    <mergeCell ref="J38:L38"/>
    <mergeCell ref="A30:D30"/>
    <mergeCell ref="E30:L30"/>
    <mergeCell ref="A31:E31"/>
    <mergeCell ref="F31:H31"/>
    <mergeCell ref="B33:C33"/>
    <mergeCell ref="D33:E33"/>
    <mergeCell ref="F33:H33"/>
    <mergeCell ref="K33:L33"/>
    <mergeCell ref="A35:F35"/>
    <mergeCell ref="G35:I35"/>
    <mergeCell ref="A37:C38"/>
    <mergeCell ref="D37:F37"/>
    <mergeCell ref="G37:I37"/>
    <mergeCell ref="J46:L46"/>
    <mergeCell ref="D47:F47"/>
    <mergeCell ref="G47:I47"/>
    <mergeCell ref="J47:L47"/>
    <mergeCell ref="A39:D39"/>
    <mergeCell ref="E39:L39"/>
    <mergeCell ref="A40:E40"/>
    <mergeCell ref="F40:H40"/>
    <mergeCell ref="B42:C42"/>
    <mergeCell ref="D42:E42"/>
    <mergeCell ref="F42:H42"/>
    <mergeCell ref="K42:L42"/>
    <mergeCell ref="A44:F44"/>
    <mergeCell ref="G44:I44"/>
    <mergeCell ref="A49:E49"/>
    <mergeCell ref="F49:H49"/>
    <mergeCell ref="A53:L53"/>
    <mergeCell ref="A46:C47"/>
    <mergeCell ref="D46:F46"/>
    <mergeCell ref="G46:I46"/>
    <mergeCell ref="A48:D48"/>
    <mergeCell ref="E48:L48"/>
  </mergeCells>
  <pageMargins left="1.2" right="0.7" top="0.75" bottom="0.75" header="0.3" footer="0.3"/>
  <pageSetup fitToHeight="0" orientation="portrait" horizontalDpi="4294967293" verticalDpi="4294967293" r:id="rId1"/>
  <headerFooter>
    <oddHeader>&amp;LDate: 
Investigators:&amp;R&amp;"-,Bold"Minnesota Stream Quantification Tool 
Riparian Width Form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9BC0-C93D-4568-8844-4B5E23551E44}">
  <dimension ref="A1:J34"/>
  <sheetViews>
    <sheetView zoomScaleNormal="100" workbookViewId="0"/>
  </sheetViews>
  <sheetFormatPr defaultColWidth="9.140625" defaultRowHeight="15" x14ac:dyDescent="0.25"/>
  <cols>
    <col min="1" max="2" width="7.7109375" customWidth="1"/>
    <col min="3" max="3" width="11.140625" customWidth="1"/>
    <col min="4" max="4" width="7.85546875" customWidth="1"/>
    <col min="5" max="5" width="23" customWidth="1"/>
    <col min="6" max="6" width="3.7109375" customWidth="1"/>
    <col min="7" max="7" width="5.7109375" customWidth="1"/>
    <col min="8" max="9" width="7.7109375" customWidth="1"/>
    <col min="10" max="10" width="5.42578125" customWidth="1"/>
  </cols>
  <sheetData>
    <row r="1" spans="1:10" ht="12.95" customHeight="1" x14ac:dyDescent="0.25">
      <c r="A1" t="s">
        <v>364</v>
      </c>
      <c r="C1" s="531"/>
      <c r="D1" s="531"/>
      <c r="E1" s="531"/>
      <c r="I1" s="394" t="s">
        <v>23</v>
      </c>
      <c r="J1" s="395"/>
    </row>
    <row r="2" spans="1:10" ht="12.95" customHeight="1" x14ac:dyDescent="0.25">
      <c r="A2" t="s">
        <v>365</v>
      </c>
      <c r="C2" s="43"/>
      <c r="I2" s="532" t="s">
        <v>21</v>
      </c>
      <c r="J2" s="533"/>
    </row>
    <row r="3" spans="1:10" ht="12.95" customHeight="1" x14ac:dyDescent="0.25">
      <c r="I3" s="563" t="s">
        <v>20</v>
      </c>
      <c r="J3" s="564"/>
    </row>
    <row r="4" spans="1:10" ht="12.95" customHeight="1" x14ac:dyDescent="0.25">
      <c r="A4" s="565" t="s">
        <v>376</v>
      </c>
      <c r="B4" s="565"/>
      <c r="C4" s="565"/>
      <c r="D4" s="565"/>
      <c r="E4" s="565"/>
      <c r="I4" s="529" t="s">
        <v>22</v>
      </c>
      <c r="J4" s="530"/>
    </row>
    <row r="5" spans="1:10" ht="3" customHeight="1" x14ac:dyDescent="0.25">
      <c r="A5" s="278"/>
      <c r="B5" s="42"/>
      <c r="C5" s="42"/>
      <c r="I5" s="265"/>
      <c r="J5" s="279"/>
    </row>
    <row r="6" spans="1:10" s="32" customFormat="1" ht="12.95" customHeight="1" x14ac:dyDescent="0.25">
      <c r="A6" s="566" t="s">
        <v>377</v>
      </c>
      <c r="B6" s="566"/>
      <c r="C6" s="566"/>
      <c r="D6" s="567"/>
      <c r="E6" s="567"/>
      <c r="F6" s="561"/>
      <c r="G6" s="561"/>
      <c r="H6" s="561"/>
    </row>
    <row r="7" spans="1:10" s="32" customFormat="1" ht="20.100000000000001" customHeight="1" x14ac:dyDescent="0.25">
      <c r="A7" s="538" t="s">
        <v>378</v>
      </c>
      <c r="B7" s="539"/>
      <c r="C7" s="539"/>
      <c r="D7" s="539"/>
      <c r="E7" s="540"/>
      <c r="F7" s="568"/>
      <c r="G7" s="569"/>
      <c r="H7" s="570"/>
      <c r="I7" s="148"/>
      <c r="J7" s="148"/>
    </row>
    <row r="8" spans="1:10" s="32" customFormat="1" ht="20.100000000000001" customHeight="1" x14ac:dyDescent="0.25">
      <c r="A8" s="541" t="s">
        <v>379</v>
      </c>
      <c r="B8" s="542"/>
      <c r="C8" s="542"/>
      <c r="D8" s="542"/>
      <c r="E8" s="543"/>
      <c r="F8" s="560"/>
      <c r="G8" s="561"/>
      <c r="H8" s="562"/>
      <c r="I8" s="271"/>
      <c r="J8" s="271"/>
    </row>
    <row r="9" spans="1:10" s="32" customFormat="1" ht="20.100000000000001" customHeight="1" x14ac:dyDescent="0.25">
      <c r="A9" s="534" t="s">
        <v>380</v>
      </c>
      <c r="B9" s="534"/>
      <c r="C9" s="534"/>
      <c r="D9" s="534"/>
      <c r="E9" s="534"/>
      <c r="F9" s="547">
        <f>F7*F8</f>
        <v>0</v>
      </c>
      <c r="G9" s="548"/>
      <c r="H9" s="549"/>
      <c r="I9" s="271"/>
      <c r="J9" s="271"/>
    </row>
    <row r="10" spans="1:10" s="32" customFormat="1" ht="30" customHeight="1" x14ac:dyDescent="0.25">
      <c r="A10" s="553" t="s">
        <v>381</v>
      </c>
      <c r="B10" s="554"/>
      <c r="C10" s="554"/>
      <c r="D10" s="280"/>
      <c r="E10" s="280"/>
      <c r="F10" s="281"/>
      <c r="G10" s="281"/>
      <c r="H10" s="281"/>
      <c r="I10" s="271"/>
      <c r="J10" s="271"/>
    </row>
    <row r="11" spans="1:10" s="32" customFormat="1" ht="20.100000000000001" customHeight="1" x14ac:dyDescent="0.25">
      <c r="A11" s="534" t="s">
        <v>382</v>
      </c>
      <c r="B11" s="534"/>
      <c r="C11" s="534"/>
      <c r="D11" s="534"/>
      <c r="E11" s="534"/>
      <c r="F11" s="547">
        <f>F9*0.092903</f>
        <v>0</v>
      </c>
      <c r="G11" s="548"/>
      <c r="H11" s="549"/>
      <c r="I11" s="271"/>
      <c r="J11" s="271"/>
    </row>
    <row r="12" spans="1:10" s="32" customFormat="1" ht="5.0999999999999996" customHeight="1" x14ac:dyDescent="0.25">
      <c r="A12" s="555"/>
      <c r="B12" s="556"/>
      <c r="C12" s="556"/>
      <c r="D12" s="282"/>
      <c r="E12" s="282"/>
      <c r="F12" s="258"/>
      <c r="G12" s="258"/>
      <c r="H12" s="258"/>
      <c r="I12" s="271"/>
      <c r="J12" s="271"/>
    </row>
    <row r="13" spans="1:10" s="32" customFormat="1" ht="20.100000000000001" customHeight="1" x14ac:dyDescent="0.25">
      <c r="A13" s="557" t="s">
        <v>383</v>
      </c>
      <c r="B13" s="558"/>
      <c r="C13" s="558"/>
      <c r="D13" s="558"/>
      <c r="E13" s="558"/>
      <c r="F13" s="258"/>
      <c r="G13" s="258"/>
      <c r="H13" s="258"/>
      <c r="I13" s="271"/>
      <c r="J13" s="271"/>
    </row>
    <row r="14" spans="1:10" s="32" customFormat="1" ht="20.100000000000001" customHeight="1" x14ac:dyDescent="0.25">
      <c r="A14" s="534" t="s">
        <v>384</v>
      </c>
      <c r="B14" s="534"/>
      <c r="C14" s="534"/>
      <c r="D14" s="534"/>
      <c r="E14" s="534"/>
      <c r="F14" s="547">
        <f>F11*0.02</f>
        <v>0</v>
      </c>
      <c r="G14" s="548"/>
      <c r="H14" s="549"/>
      <c r="I14" s="271"/>
      <c r="J14" s="271"/>
    </row>
    <row r="15" spans="1:10" s="32" customFormat="1" ht="20.100000000000001" customHeight="1" x14ac:dyDescent="0.25">
      <c r="A15" s="282"/>
      <c r="B15" s="282"/>
      <c r="C15" s="282"/>
      <c r="D15" s="282"/>
      <c r="E15" s="282"/>
      <c r="F15" s="265"/>
      <c r="G15" s="265"/>
      <c r="H15" s="265"/>
      <c r="I15" s="271"/>
      <c r="J15" s="271"/>
    </row>
    <row r="16" spans="1:10" s="32" customFormat="1" ht="20.100000000000001" customHeight="1" x14ac:dyDescent="0.25">
      <c r="A16" s="559" t="s">
        <v>385</v>
      </c>
      <c r="B16" s="559"/>
      <c r="C16" s="559"/>
      <c r="D16" s="283"/>
      <c r="E16" s="559" t="s">
        <v>386</v>
      </c>
      <c r="F16" s="559"/>
      <c r="G16" s="559"/>
      <c r="H16" s="265"/>
      <c r="I16" s="271"/>
      <c r="J16" s="271"/>
    </row>
    <row r="17" spans="1:10" s="32" customFormat="1" ht="20.100000000000001" customHeight="1" x14ac:dyDescent="0.25">
      <c r="A17" s="550">
        <f>IF(F14/25&lt;3,8,F14/25)</f>
        <v>8</v>
      </c>
      <c r="B17" s="551"/>
      <c r="C17" s="552"/>
      <c r="D17" s="284"/>
      <c r="E17" s="550">
        <f>IF(F14/100&lt;3,4,F14/100)</f>
        <v>4</v>
      </c>
      <c r="F17" s="551"/>
      <c r="G17" s="552"/>
      <c r="H17" s="265"/>
      <c r="I17" s="271"/>
      <c r="J17" s="271"/>
    </row>
    <row r="18" spans="1:10" s="32" customFormat="1" ht="20.100000000000001" customHeight="1" x14ac:dyDescent="0.25">
      <c r="A18" s="285"/>
      <c r="B18" s="285"/>
      <c r="C18" s="285"/>
      <c r="D18" s="285"/>
      <c r="E18" s="282"/>
      <c r="F18" s="265"/>
      <c r="G18" s="265"/>
      <c r="H18" s="265"/>
      <c r="I18" s="271"/>
      <c r="J18" s="271"/>
    </row>
    <row r="19" spans="1:10" s="32" customFormat="1" ht="20.100000000000001" customHeight="1" x14ac:dyDescent="0.25">
      <c r="A19" s="286"/>
      <c r="B19" s="286"/>
      <c r="C19" s="286"/>
      <c r="D19" s="286"/>
      <c r="E19" s="286"/>
      <c r="F19" s="287"/>
      <c r="G19" s="287"/>
      <c r="H19" s="287"/>
      <c r="I19" s="288"/>
      <c r="J19" s="288"/>
    </row>
    <row r="20" spans="1:10" s="32" customFormat="1" ht="12.95" customHeight="1" x14ac:dyDescent="0.25">
      <c r="A20" s="289" t="s">
        <v>387</v>
      </c>
      <c r="B20" s="282"/>
      <c r="C20" s="282"/>
      <c r="D20" s="282"/>
      <c r="E20" s="282"/>
      <c r="F20" s="265"/>
      <c r="G20" s="265"/>
      <c r="H20" s="265"/>
      <c r="I20" s="271"/>
      <c r="J20" s="271"/>
    </row>
    <row r="21" spans="1:10" s="32" customFormat="1" ht="20.100000000000001" customHeight="1" x14ac:dyDescent="0.25">
      <c r="A21" s="538" t="s">
        <v>388</v>
      </c>
      <c r="B21" s="539"/>
      <c r="C21" s="539"/>
      <c r="D21" s="539"/>
      <c r="E21" s="540"/>
      <c r="F21" s="514"/>
      <c r="G21" s="515"/>
      <c r="H21" s="516"/>
      <c r="I21" s="148"/>
      <c r="J21" s="148"/>
    </row>
    <row r="22" spans="1:10" s="32" customFormat="1" ht="20.100000000000001" customHeight="1" x14ac:dyDescent="0.25">
      <c r="A22" s="541" t="s">
        <v>379</v>
      </c>
      <c r="B22" s="542"/>
      <c r="C22" s="542"/>
      <c r="D22" s="542"/>
      <c r="E22" s="543"/>
      <c r="F22" s="544">
        <f>F8</f>
        <v>0</v>
      </c>
      <c r="G22" s="545"/>
      <c r="H22" s="546"/>
      <c r="I22" s="271"/>
      <c r="J22" s="271"/>
    </row>
    <row r="23" spans="1:10" s="32" customFormat="1" ht="20.100000000000001" customHeight="1" x14ac:dyDescent="0.25">
      <c r="A23" s="282"/>
      <c r="B23" s="282"/>
      <c r="C23" s="282"/>
      <c r="D23" s="282"/>
      <c r="E23" s="282"/>
      <c r="F23" s="258"/>
      <c r="G23" s="258"/>
      <c r="H23" s="258"/>
      <c r="I23" s="271"/>
      <c r="J23" s="271"/>
    </row>
    <row r="24" spans="1:10" s="32" customFormat="1" ht="20.100000000000001" customHeight="1" x14ac:dyDescent="0.25">
      <c r="A24" s="534" t="s">
        <v>389</v>
      </c>
      <c r="B24" s="534"/>
      <c r="C24" s="534"/>
      <c r="D24" s="534"/>
      <c r="E24" s="534"/>
      <c r="F24" s="547">
        <f>F22*F21</f>
        <v>0</v>
      </c>
      <c r="G24" s="548"/>
      <c r="H24" s="549"/>
      <c r="I24" s="271"/>
      <c r="J24" s="271"/>
    </row>
    <row r="25" spans="1:10" s="32" customFormat="1" ht="20.100000000000001" customHeight="1" x14ac:dyDescent="0.25">
      <c r="A25" s="534" t="s">
        <v>390</v>
      </c>
      <c r="B25" s="534"/>
      <c r="C25" s="534"/>
      <c r="D25" s="534"/>
      <c r="E25" s="534"/>
      <c r="F25" s="535">
        <f>F24*0.092903</f>
        <v>0</v>
      </c>
      <c r="G25" s="535"/>
      <c r="H25" s="535"/>
      <c r="I25" s="271"/>
      <c r="J25" s="271"/>
    </row>
    <row r="26" spans="1:10" s="32" customFormat="1" ht="20.100000000000001" customHeight="1" x14ac:dyDescent="0.25">
      <c r="A26" s="282"/>
      <c r="B26" s="282"/>
      <c r="C26" s="282"/>
      <c r="D26" s="282"/>
      <c r="E26" s="282"/>
      <c r="F26" s="265"/>
      <c r="G26" s="265"/>
      <c r="H26" s="265"/>
      <c r="I26" s="271"/>
      <c r="J26" s="271"/>
    </row>
    <row r="27" spans="1:10" s="32" customFormat="1" ht="20.100000000000001" customHeight="1" x14ac:dyDescent="0.25">
      <c r="A27" s="536" t="s">
        <v>391</v>
      </c>
      <c r="B27" s="536"/>
      <c r="C27" s="536"/>
      <c r="D27" s="536"/>
      <c r="E27" s="290"/>
      <c r="F27" s="291"/>
      <c r="G27" s="265"/>
      <c r="H27" s="265"/>
      <c r="I27" s="271"/>
      <c r="J27" s="271"/>
    </row>
    <row r="28" spans="1:10" s="32" customFormat="1" ht="20.100000000000001" customHeight="1" x14ac:dyDescent="0.25">
      <c r="A28" s="537" t="str">
        <f>IFERROR(F25/F11*100,"")</f>
        <v/>
      </c>
      <c r="B28" s="537"/>
      <c r="C28" s="537"/>
      <c r="D28" s="537"/>
      <c r="E28" s="292"/>
      <c r="F28" s="293"/>
      <c r="G28" s="265"/>
      <c r="H28" s="265"/>
      <c r="I28" s="271"/>
      <c r="J28" s="271"/>
    </row>
    <row r="29" spans="1:10" ht="20.100000000000001" customHeight="1" x14ac:dyDescent="0.25">
      <c r="A29" s="294"/>
      <c r="B29" s="294"/>
      <c r="C29" s="294"/>
      <c r="D29" s="294"/>
      <c r="E29" s="294"/>
      <c r="F29" s="265"/>
      <c r="G29" s="265"/>
      <c r="H29" s="265"/>
      <c r="I29" s="271"/>
      <c r="J29" s="271"/>
    </row>
    <row r="30" spans="1:10" s="274" customFormat="1" ht="12.95" customHeight="1" x14ac:dyDescent="0.25">
      <c r="A30" s="273" t="s">
        <v>372</v>
      </c>
      <c r="D30" s="273"/>
      <c r="H30" s="273"/>
      <c r="I30" s="273"/>
      <c r="J30" s="273"/>
    </row>
    <row r="31" spans="1:10" s="274" customFormat="1" ht="12.95" customHeight="1" x14ac:dyDescent="0.25">
      <c r="A31" s="273" t="s">
        <v>392</v>
      </c>
      <c r="D31" s="273"/>
      <c r="H31" s="273"/>
      <c r="I31" s="273"/>
      <c r="J31" s="273"/>
    </row>
    <row r="32" spans="1:10" s="274" customFormat="1" ht="12.95" customHeight="1" x14ac:dyDescent="0.25">
      <c r="A32" s="273"/>
      <c r="D32" s="273"/>
      <c r="H32" s="273"/>
      <c r="I32" s="273"/>
      <c r="J32" s="273"/>
    </row>
    <row r="33" spans="1:10" s="32" customFormat="1" ht="12.95" customHeight="1" x14ac:dyDescent="0.25">
      <c r="A33" s="504"/>
      <c r="B33" s="504"/>
      <c r="C33" s="504"/>
      <c r="D33" s="504"/>
      <c r="E33" s="504"/>
      <c r="F33" s="504"/>
      <c r="G33" s="504"/>
      <c r="H33" s="504"/>
      <c r="I33" s="504"/>
      <c r="J33" s="504"/>
    </row>
    <row r="34" spans="1:10" x14ac:dyDescent="0.25">
      <c r="A34" s="275"/>
      <c r="B34" s="276"/>
      <c r="C34" s="276"/>
      <c r="D34" s="275"/>
      <c r="E34" s="276"/>
      <c r="F34" s="276"/>
      <c r="G34" s="276"/>
      <c r="H34" s="277"/>
      <c r="I34" s="277"/>
      <c r="J34" s="277"/>
    </row>
  </sheetData>
  <sheetProtection selectLockedCells="1"/>
  <mergeCells count="37">
    <mergeCell ref="A8:E8"/>
    <mergeCell ref="F8:H8"/>
    <mergeCell ref="C1:E1"/>
    <mergeCell ref="I1:J1"/>
    <mergeCell ref="I2:J2"/>
    <mergeCell ref="I3:J3"/>
    <mergeCell ref="A4:E4"/>
    <mergeCell ref="I4:J4"/>
    <mergeCell ref="A6:C6"/>
    <mergeCell ref="D6:E6"/>
    <mergeCell ref="F6:H6"/>
    <mergeCell ref="A7:E7"/>
    <mergeCell ref="F7:H7"/>
    <mergeCell ref="A17:C17"/>
    <mergeCell ref="E17:G17"/>
    <mergeCell ref="A9:E9"/>
    <mergeCell ref="F9:H9"/>
    <mergeCell ref="A10:C10"/>
    <mergeCell ref="A11:E11"/>
    <mergeCell ref="F11:H11"/>
    <mergeCell ref="A12:C12"/>
    <mergeCell ref="A13:E13"/>
    <mergeCell ref="A14:E14"/>
    <mergeCell ref="F14:H14"/>
    <mergeCell ref="A16:C16"/>
    <mergeCell ref="E16:G16"/>
    <mergeCell ref="A21:E21"/>
    <mergeCell ref="F21:H21"/>
    <mergeCell ref="A22:E22"/>
    <mergeCell ref="F22:H22"/>
    <mergeCell ref="A24:E24"/>
    <mergeCell ref="F24:H24"/>
    <mergeCell ref="A25:E25"/>
    <mergeCell ref="F25:H25"/>
    <mergeCell ref="A27:D27"/>
    <mergeCell ref="A28:D28"/>
    <mergeCell ref="A33:J33"/>
  </mergeCells>
  <pageMargins left="0.7" right="0.7" top="0.75" bottom="0.75" header="0.3" footer="0.3"/>
  <pageSetup fitToHeight="0" orientation="portrait" r:id="rId1"/>
  <headerFooter>
    <oddHeader>&amp;LDate: 
Investigators:&amp;R&amp;"-,Bold"Minnesota Stream Quantification Tool 
Riparian Area Form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Parameter Selection Checklist</vt:lpstr>
      <vt:lpstr>Project Reach Form</vt:lpstr>
      <vt:lpstr>Reach Runoff Form</vt:lpstr>
      <vt:lpstr>Longitudinal Profile Form</vt:lpstr>
      <vt:lpstr>Standard Cross Section Form</vt:lpstr>
      <vt:lpstr>Rapid Survey Form</vt:lpstr>
      <vt:lpstr>Lateral Migration Form</vt:lpstr>
      <vt:lpstr>Riparian Width Form</vt:lpstr>
      <vt:lpstr>Riparian Area Form</vt:lpstr>
      <vt:lpstr>Riparian Veg Form</vt:lpstr>
      <vt:lpstr>Pebble Count Form</vt:lpstr>
      <vt:lpstr>Sensor Log</vt:lpstr>
      <vt:lpstr>'Parameter Selection Checklist'!Print_Area</vt:lpstr>
      <vt:lpstr>'Project Reach Form'!Print_Area</vt:lpstr>
      <vt:lpstr>'Rapid Survey Form'!Print_Area</vt:lpstr>
      <vt:lpstr>'Reach Runoff Form'!Print_Area</vt:lpstr>
      <vt:lpstr>'Riparian Area Form'!Print_Area</vt:lpstr>
      <vt:lpstr>'Riparian Veg Form'!Print_Area</vt:lpstr>
      <vt:lpstr>'Riparian Width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CJones</dc:creator>
  <cp:lastModifiedBy>LeeAnne Lutz</cp:lastModifiedBy>
  <cp:lastPrinted>2019-08-29T15:34:38Z</cp:lastPrinted>
  <dcterms:created xsi:type="dcterms:W3CDTF">2016-10-21T17:33:11Z</dcterms:created>
  <dcterms:modified xsi:type="dcterms:W3CDTF">2019-08-29T19:00:00Z</dcterms:modified>
</cp:coreProperties>
</file>