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caughey\Documents\bwsrweb\outreach\eLINK\Guidance\"/>
    </mc:Choice>
  </mc:AlternateContent>
  <bookViews>
    <workbookView xWindow="-15" yWindow="-15" windowWidth="14520" windowHeight="10140"/>
  </bookViews>
  <sheets>
    <sheet name="Estimator" sheetId="1" r:id="rId1"/>
    <sheet name="Background" sheetId="3" r:id="rId2"/>
  </sheets>
  <definedNames>
    <definedName name="_xlnm.Print_Area" localSheetId="0">Estimator!$A$1:$H$44</definedName>
  </definedNames>
  <calcPr calcId="152511"/>
</workbook>
</file>

<file path=xl/calcChain.xml><?xml version="1.0" encoding="utf-8"?>
<calcChain xmlns="http://schemas.openxmlformats.org/spreadsheetml/2006/main">
  <c r="A13" i="3" l="1"/>
  <c r="R24" i="1" l="1"/>
  <c r="I13" i="3"/>
  <c r="H13" i="3"/>
  <c r="G13" i="3"/>
  <c r="F13" i="3"/>
  <c r="R18" i="1" l="1"/>
  <c r="H4" i="3" l="1"/>
  <c r="E13" i="3"/>
  <c r="E35" i="1" s="1"/>
  <c r="G35" i="1" s="1"/>
  <c r="D13" i="3"/>
  <c r="E33" i="1" s="1"/>
  <c r="G33" i="1" s="1"/>
  <c r="H5" i="3"/>
  <c r="G5" i="3"/>
  <c r="C13" i="3" s="1"/>
  <c r="E31" i="1" s="1"/>
  <c r="G31" i="1" s="1"/>
  <c r="G4" i="3"/>
  <c r="B13" i="3" l="1"/>
  <c r="E29" i="1" s="1"/>
  <c r="G29" i="1" s="1"/>
  <c r="C4" i="3"/>
  <c r="C5" i="3" s="1"/>
  <c r="C6" i="3" s="1"/>
  <c r="C7" i="3" s="1"/>
  <c r="C8" i="3" s="1"/>
  <c r="C9" i="3" s="1"/>
  <c r="F31" i="1"/>
</calcChain>
</file>

<file path=xl/sharedStrings.xml><?xml version="1.0" encoding="utf-8"?>
<sst xmlns="http://schemas.openxmlformats.org/spreadsheetml/2006/main" count="115" uniqueCount="72">
  <si>
    <t>Yes</t>
  </si>
  <si>
    <t>No</t>
  </si>
  <si>
    <t>NA</t>
  </si>
  <si>
    <t>Flow</t>
  </si>
  <si>
    <t>2 =</t>
  </si>
  <si>
    <t>Not available</t>
  </si>
  <si>
    <t>1 =</t>
  </si>
  <si>
    <t>3 =</t>
  </si>
  <si>
    <t>NA =</t>
  </si>
  <si>
    <t xml:space="preserve">New System Coding </t>
  </si>
  <si>
    <t>4 =</t>
  </si>
  <si>
    <t>Drop Down Data</t>
  </si>
  <si>
    <t>Raw Wastewater Characteristics</t>
  </si>
  <si>
    <t>Background Calculations</t>
  </si>
  <si>
    <t>5 =</t>
  </si>
  <si>
    <t>Contamient</t>
  </si>
  <si>
    <t>TSS(mg/l)</t>
  </si>
  <si>
    <t>BOD (mg/l)</t>
  </si>
  <si>
    <t>P (mg/l)</t>
  </si>
  <si>
    <t>N (mg/l)</t>
  </si>
  <si>
    <t xml:space="preserve">Comments:  </t>
  </si>
  <si>
    <t>See Users Guide for instructions in completing the form.</t>
  </si>
  <si>
    <t>Milk House Waste Water                              Improvement Estimator</t>
  </si>
  <si>
    <t>gpd</t>
  </si>
  <si>
    <t>cows</t>
  </si>
  <si>
    <t xml:space="preserve">Previous System Coding </t>
  </si>
  <si>
    <t>Surfacing to the ground with high probability for runoff</t>
  </si>
  <si>
    <t>Surfacing to the ground with low probability for runoff</t>
  </si>
  <si>
    <t>Surfacing to the ground with medium probability for runoff</t>
  </si>
  <si>
    <t>Bark bed</t>
  </si>
  <si>
    <t>Irrigation System</t>
  </si>
  <si>
    <t>Holding Tank/Pump &amp; Haul</t>
  </si>
  <si>
    <t>Media filter with subsurface treatment system</t>
  </si>
  <si>
    <t>7 =</t>
  </si>
  <si>
    <t>Vegetated Treatment Dosing System</t>
  </si>
  <si>
    <t>1.  Enter the system location (address or PID):</t>
  </si>
  <si>
    <t>Results</t>
  </si>
  <si>
    <t>Data Entry</t>
  </si>
  <si>
    <t>Parlor</t>
  </si>
  <si>
    <t>Aerobic treatment unit to subsurface treatment system</t>
  </si>
  <si>
    <t>Flocculator with subsurface treatment system</t>
  </si>
  <si>
    <t>Underground treatment system that is not surfacing</t>
  </si>
  <si>
    <t>6 =</t>
  </si>
  <si>
    <t>2.  Date installed:</t>
  </si>
  <si>
    <t>% Reduction N</t>
  </si>
  <si>
    <t>Other</t>
  </si>
  <si>
    <t>Pipeline</t>
  </si>
  <si>
    <t>5.  What type of milk system is used?  Parlor or Pipeline?</t>
  </si>
  <si>
    <t>Influent BOD</t>
  </si>
  <si>
    <t>Influent TSS</t>
  </si>
  <si>
    <t>Influent P</t>
  </si>
  <si>
    <t>Influent N</t>
  </si>
  <si>
    <t>Existing N % Removal</t>
  </si>
  <si>
    <t>% Reduction  BOD/TSS, TP</t>
  </si>
  <si>
    <t>New System BOD, TSS, TP % removal</t>
  </si>
  <si>
    <t>Existing BOD, TSS, TP % Removal</t>
  </si>
  <si>
    <t>New System N % Removal</t>
  </si>
  <si>
    <r>
      <t>Additional BOD</t>
    </r>
    <r>
      <rPr>
        <b/>
        <vertAlign val="subscript"/>
        <sz val="12"/>
        <color rgb="FF7A0019"/>
        <rFont val="Calibri"/>
        <family val="2"/>
        <scheme val="minor"/>
      </rPr>
      <t>5</t>
    </r>
    <r>
      <rPr>
        <b/>
        <sz val="12"/>
        <color rgb="FF7A0019"/>
        <rFont val="Calibri"/>
        <family val="2"/>
        <scheme val="minor"/>
      </rPr>
      <t xml:space="preserve"> Removed per Year</t>
    </r>
  </si>
  <si>
    <t>Additional  TSS Removed Per Year</t>
  </si>
  <si>
    <t>Additional Phosphorus per Year</t>
  </si>
  <si>
    <t>Additional Nitrogen per Year</t>
  </si>
  <si>
    <t>Pounds</t>
  </si>
  <si>
    <t xml:space="preserve">Tons </t>
  </si>
  <si>
    <t>3.  What county is the system located in?</t>
  </si>
  <si>
    <t>5.  Enter the average number of cows milked per day:</t>
  </si>
  <si>
    <t>7.  Enter the code for the  previous method of disposal:</t>
  </si>
  <si>
    <t>8.  Enter the code for the new system installed:</t>
  </si>
  <si>
    <r>
      <t xml:space="preserve">9.  Will the systems be </t>
    </r>
    <r>
      <rPr>
        <u/>
        <sz val="12"/>
        <color theme="1"/>
        <rFont val="Calibri"/>
        <family val="2"/>
        <scheme val="minor"/>
      </rPr>
      <t>actively</t>
    </r>
    <r>
      <rPr>
        <sz val="12"/>
        <color theme="1"/>
        <rFont val="Calibri"/>
        <family val="2"/>
        <scheme val="minor"/>
      </rPr>
      <t xml:space="preserve"> managed?  Yes or No</t>
    </r>
  </si>
  <si>
    <t>Surfacing to lake, river, stream, wetland or ditch including tile line</t>
  </si>
  <si>
    <t>4.  Enter design flow of milk house wastewater in gals/day:</t>
  </si>
  <si>
    <t>Holding tank/pump &amp; haul</t>
  </si>
  <si>
    <t>Vegetated treatment dosing system</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</si>
</sst>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theme="1"/>
      <name val="Calibri"/>
      <family val="2"/>
      <scheme val="minor"/>
    </font>
    <font>
      <sz val="10"/>
      <color theme="7" tint="-0.249977111117893"/>
      <name val="Calibri"/>
      <family val="2"/>
      <scheme val="minor"/>
    </font>
    <font>
      <sz val="11"/>
      <name val="Calibri"/>
      <family val="2"/>
      <scheme val="minor"/>
    </font>
    <font>
      <b/>
      <sz val="14"/>
      <color rgb="FFC00000"/>
      <name val="Calibri"/>
      <family val="2"/>
      <scheme val="minor"/>
    </font>
    <font>
      <sz val="12"/>
      <color theme="1"/>
      <name val="Calibri"/>
      <family val="2"/>
      <scheme val="minor"/>
    </font>
    <font>
      <u/>
      <sz val="12"/>
      <color theme="1"/>
      <name val="Calibri"/>
      <family val="2"/>
      <scheme val="minor"/>
    </font>
    <font>
      <b/>
      <sz val="12"/>
      <color theme="8" tint="-0.499984740745262"/>
      <name val="Calibri"/>
      <family val="2"/>
      <scheme val="minor"/>
    </font>
    <font>
      <b/>
      <sz val="14"/>
      <color theme="0"/>
      <name val="Calibri"/>
      <family val="2"/>
      <scheme val="minor"/>
    </font>
    <font>
      <b/>
      <sz val="28"/>
      <color rgb="FF7A0019"/>
      <name val="Calibri"/>
      <family val="2"/>
      <scheme val="minor"/>
    </font>
    <font>
      <b/>
      <sz val="11"/>
      <color rgb="FF7A0019"/>
      <name val="Calibri"/>
      <family val="2"/>
      <scheme val="minor"/>
    </font>
    <font>
      <b/>
      <sz val="20"/>
      <color rgb="FF7A0019"/>
      <name val="Calibri"/>
      <family val="2"/>
      <scheme val="minor"/>
    </font>
    <font>
      <b/>
      <sz val="12"/>
      <color rgb="FF7A0019"/>
      <name val="Calibri"/>
      <family val="2"/>
      <scheme val="minor"/>
    </font>
    <font>
      <b/>
      <vertAlign val="subscript"/>
      <sz val="12"/>
      <color rgb="FF7A0019"/>
      <name val="Calibri"/>
      <family val="2"/>
      <scheme val="minor"/>
    </font>
    <font>
      <sz val="11"/>
      <color theme="0" tint="-0.1499984740745262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6337778862885"/>
        <bgColor indexed="64"/>
      </patternFill>
    </fill>
    <fill>
      <patternFill patternType="solid">
        <fgColor theme="5" tint="0.59999389629810485"/>
        <bgColor indexed="64"/>
      </patternFill>
    </fill>
    <fill>
      <patternFill patternType="solid">
        <fgColor rgb="FFFFCC33"/>
        <bgColor indexed="64"/>
      </patternFill>
    </fill>
    <fill>
      <patternFill patternType="solid">
        <fgColor rgb="FF7A0019"/>
        <bgColor indexed="64"/>
      </patternFill>
    </fill>
    <fill>
      <gradientFill degree="90">
        <stop position="0">
          <color theme="0"/>
        </stop>
        <stop position="1">
          <color rgb="FFFFCC33"/>
        </stop>
      </gradientFill>
    </fill>
    <fill>
      <patternFill patternType="solid">
        <fgColor theme="0"/>
        <bgColor auto="1"/>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ck">
        <color rgb="FFC00000"/>
      </left>
      <right/>
      <top/>
      <bottom/>
      <diagonal/>
    </border>
    <border>
      <left/>
      <right style="thick">
        <color rgb="FFC00000"/>
      </right>
      <top/>
      <bottom/>
      <diagonal/>
    </border>
    <border>
      <left/>
      <right/>
      <top/>
      <bottom style="thick">
        <color rgb="FFC00000"/>
      </bottom>
      <diagonal/>
    </border>
    <border>
      <left/>
      <right style="thick">
        <color rgb="FFC00000"/>
      </right>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n">
        <color indexed="64"/>
      </left>
      <right style="thin">
        <color indexed="64"/>
      </right>
      <top/>
      <bottom/>
      <diagonal/>
    </border>
    <border>
      <left style="medium">
        <color rgb="FFC00000"/>
      </left>
      <right/>
      <top style="medium">
        <color rgb="FFC00000"/>
      </top>
      <bottom style="thick">
        <color rgb="FFC00000"/>
      </bottom>
      <diagonal/>
    </border>
    <border>
      <left/>
      <right/>
      <top style="medium">
        <color rgb="FFC00000"/>
      </top>
      <bottom style="thick">
        <color rgb="FFC00000"/>
      </bottom>
      <diagonal/>
    </border>
    <border>
      <left/>
      <right style="medium">
        <color rgb="FFC00000"/>
      </right>
      <top style="medium">
        <color rgb="FFC00000"/>
      </top>
      <bottom style="thick">
        <color rgb="FFC00000"/>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style="thin">
        <color indexed="64"/>
      </right>
      <top style="thin">
        <color indexed="64"/>
      </top>
      <bottom/>
      <diagonal/>
    </border>
  </borders>
  <cellStyleXfs count="1">
    <xf numFmtId="0" fontId="0" fillId="0" borderId="0"/>
  </cellStyleXfs>
  <cellXfs count="215">
    <xf numFmtId="0" fontId="0" fillId="0" borderId="0" xfId="0"/>
    <xf numFmtId="0" fontId="0" fillId="0" borderId="0" xfId="0" applyFont="1"/>
    <xf numFmtId="0" fontId="0" fillId="0" borderId="0" xfId="0" applyFont="1" applyProtection="1">
      <protection hidden="1"/>
    </xf>
    <xf numFmtId="0" fontId="0" fillId="0" borderId="0" xfId="0" applyFont="1" applyAlignment="1">
      <alignment horizontal="center"/>
    </xf>
    <xf numFmtId="0" fontId="1" fillId="0" borderId="0" xfId="0" applyFont="1"/>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3"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2" fontId="1" fillId="0" borderId="0" xfId="0" applyNumberFormat="1" applyFont="1" applyBorder="1" applyAlignment="1">
      <alignment horizontal="center"/>
    </xf>
    <xf numFmtId="0" fontId="0" fillId="0" borderId="0" xfId="0" applyFont="1" applyBorder="1" applyAlignment="1">
      <alignment horizontal="left"/>
    </xf>
    <xf numFmtId="0" fontId="1" fillId="0" borderId="0" xfId="0" applyFont="1" applyBorder="1" applyAlignment="1">
      <alignment horizontal="center" wrapText="1"/>
    </xf>
    <xf numFmtId="0" fontId="1" fillId="0" borderId="0" xfId="0" applyFont="1" applyBorder="1" applyAlignment="1">
      <alignment vertical="center" wrapText="1"/>
    </xf>
    <xf numFmtId="0" fontId="1" fillId="0" borderId="0" xfId="0" applyFont="1" applyBorder="1"/>
    <xf numFmtId="0" fontId="1" fillId="0" borderId="0" xfId="0" applyFont="1" applyFill="1" applyBorder="1"/>
    <xf numFmtId="9" fontId="1" fillId="0" borderId="0" xfId="0" quotePrefix="1" applyNumberFormat="1" applyFont="1" applyFill="1" applyBorder="1" applyAlignment="1">
      <alignment horizontal="center"/>
    </xf>
    <xf numFmtId="0" fontId="0" fillId="2" borderId="0" xfId="0" applyFont="1" applyFill="1" applyBorder="1" applyAlignment="1">
      <alignment wrapText="1"/>
    </xf>
    <xf numFmtId="0" fontId="0" fillId="2" borderId="15" xfId="0" applyFont="1" applyFill="1" applyBorder="1" applyAlignment="1">
      <alignment wrapText="1"/>
    </xf>
    <xf numFmtId="0" fontId="0" fillId="0" borderId="15" xfId="0" applyFont="1" applyBorder="1" applyAlignment="1">
      <alignment horizontal="left"/>
    </xf>
    <xf numFmtId="0" fontId="3" fillId="0" borderId="16" xfId="0" applyFont="1" applyBorder="1"/>
    <xf numFmtId="0" fontId="0" fillId="0" borderId="16" xfId="0" applyFont="1" applyBorder="1"/>
    <xf numFmtId="0" fontId="0" fillId="0" borderId="17" xfId="0" applyFont="1" applyBorder="1"/>
    <xf numFmtId="0" fontId="0" fillId="4" borderId="0" xfId="0" applyFont="1" applyFill="1" applyBorder="1"/>
    <xf numFmtId="0" fontId="0" fillId="4" borderId="15" xfId="0" applyFont="1" applyFill="1" applyBorder="1"/>
    <xf numFmtId="1" fontId="0" fillId="4" borderId="27" xfId="0" applyNumberFormat="1" applyFont="1" applyFill="1" applyBorder="1" applyAlignment="1">
      <alignment horizontal="right"/>
    </xf>
    <xf numFmtId="1" fontId="0" fillId="2" borderId="27" xfId="0" applyNumberFormat="1" applyFont="1" applyFill="1" applyBorder="1" applyAlignment="1">
      <alignment horizontal="right"/>
    </xf>
    <xf numFmtId="0" fontId="0" fillId="4" borderId="27" xfId="0" applyFont="1" applyFill="1" applyBorder="1" applyAlignment="1">
      <alignment horizontal="right"/>
    </xf>
    <xf numFmtId="0" fontId="0" fillId="0" borderId="27" xfId="0" applyFont="1" applyFill="1" applyBorder="1" applyAlignment="1">
      <alignment horizontal="right"/>
    </xf>
    <xf numFmtId="0" fontId="0" fillId="5" borderId="29" xfId="0" applyFont="1" applyFill="1" applyBorder="1" applyAlignment="1">
      <alignment horizontal="right"/>
    </xf>
    <xf numFmtId="0" fontId="0" fillId="5" borderId="30" xfId="0" applyFont="1" applyFill="1" applyBorder="1" applyAlignment="1">
      <alignment horizontal="left"/>
    </xf>
    <xf numFmtId="0" fontId="1" fillId="0" borderId="3" xfId="0" applyFont="1" applyBorder="1" applyAlignment="1"/>
    <xf numFmtId="0" fontId="0" fillId="4" borderId="0" xfId="0" applyFont="1" applyFill="1" applyBorder="1" applyAlignment="1">
      <alignment horizontal="left"/>
    </xf>
    <xf numFmtId="0" fontId="0" fillId="4" borderId="15" xfId="0" applyFont="1" applyFill="1" applyBorder="1" applyAlignment="1">
      <alignment horizontal="left"/>
    </xf>
    <xf numFmtId="0" fontId="0" fillId="2" borderId="0" xfId="0" applyFont="1" applyFill="1" applyBorder="1" applyAlignment="1">
      <alignment horizontal="left"/>
    </xf>
    <xf numFmtId="0" fontId="0" fillId="0" borderId="0" xfId="0" applyFont="1" applyFill="1" applyBorder="1" applyAlignment="1">
      <alignment horizontal="left"/>
    </xf>
    <xf numFmtId="0" fontId="0" fillId="2" borderId="0" xfId="0" applyFont="1" applyFill="1" applyBorder="1" applyAlignment="1">
      <alignment horizontal="left" wrapText="1"/>
    </xf>
    <xf numFmtId="0" fontId="1" fillId="0" borderId="23" xfId="0" applyFont="1" applyBorder="1" applyAlignment="1">
      <alignment horizontal="center"/>
    </xf>
    <xf numFmtId="0" fontId="1" fillId="0" borderId="2" xfId="0" applyFont="1" applyBorder="1" applyAlignment="1">
      <alignment horizontal="center"/>
    </xf>
    <xf numFmtId="0" fontId="1" fillId="0" borderId="32" xfId="0" applyFont="1" applyBorder="1"/>
    <xf numFmtId="0" fontId="1" fillId="0" borderId="0" xfId="0" applyFont="1" applyBorder="1" applyAlignment="1"/>
    <xf numFmtId="0" fontId="1" fillId="0" borderId="32" xfId="0" applyFont="1" applyBorder="1" applyAlignment="1">
      <alignment horizontal="center"/>
    </xf>
    <xf numFmtId="1" fontId="1" fillId="0" borderId="23" xfId="0" applyNumberFormat="1" applyFont="1" applyBorder="1" applyAlignment="1">
      <alignment horizontal="center"/>
    </xf>
    <xf numFmtId="1" fontId="0" fillId="4" borderId="0" xfId="0" applyNumberFormat="1" applyFont="1" applyFill="1" applyBorder="1" applyAlignment="1">
      <alignment horizontal="right"/>
    </xf>
    <xf numFmtId="1" fontId="0" fillId="2" borderId="0" xfId="0" applyNumberFormat="1" applyFont="1" applyFill="1" applyBorder="1" applyAlignment="1">
      <alignment horizontal="right"/>
    </xf>
    <xf numFmtId="0" fontId="0" fillId="4" borderId="0" xfId="0" applyFont="1" applyFill="1" applyBorder="1" applyAlignment="1">
      <alignment horizontal="right"/>
    </xf>
    <xf numFmtId="0" fontId="0" fillId="2" borderId="0" xfId="0" applyFont="1" applyFill="1" applyBorder="1" applyAlignment="1">
      <alignment horizontal="right"/>
    </xf>
    <xf numFmtId="0" fontId="1" fillId="0" borderId="0" xfId="0" applyFont="1" applyAlignment="1">
      <alignment horizontal="center"/>
    </xf>
    <xf numFmtId="0" fontId="0"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4" fillId="0" borderId="0" xfId="0" applyFont="1" applyFill="1" applyBorder="1" applyAlignment="1"/>
    <xf numFmtId="0" fontId="0" fillId="4" borderId="0" xfId="0" applyFont="1" applyFill="1" applyBorder="1" applyAlignment="1">
      <alignment horizontal="center"/>
    </xf>
    <xf numFmtId="0" fontId="0" fillId="2" borderId="0" xfId="0" applyFont="1" applyFill="1" applyBorder="1" applyAlignment="1">
      <alignment horizontal="center"/>
    </xf>
    <xf numFmtId="0" fontId="0" fillId="5" borderId="30" xfId="0" applyFont="1" applyFill="1" applyBorder="1" applyAlignment="1">
      <alignment horizontal="center"/>
    </xf>
    <xf numFmtId="0" fontId="1" fillId="0" borderId="10" xfId="0" applyFont="1" applyBorder="1" applyAlignment="1">
      <alignmen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xf>
    <xf numFmtId="0" fontId="1" fillId="0" borderId="1" xfId="0" applyFont="1" applyBorder="1" applyAlignment="1">
      <alignment horizontal="center"/>
    </xf>
    <xf numFmtId="2" fontId="1" fillId="0" borderId="1" xfId="0" applyNumberFormat="1" applyFont="1" applyFill="1" applyBorder="1" applyAlignment="1">
      <alignment horizontal="center"/>
    </xf>
    <xf numFmtId="0" fontId="0" fillId="2" borderId="16" xfId="0" applyFont="1" applyFill="1" applyBorder="1" applyAlignment="1">
      <alignment horizontal="right"/>
    </xf>
    <xf numFmtId="0" fontId="2" fillId="0" borderId="1" xfId="0" applyFont="1" applyBorder="1" applyAlignment="1">
      <alignment horizontal="center" vertical="center" wrapText="1"/>
    </xf>
    <xf numFmtId="0" fontId="1" fillId="0" borderId="1" xfId="0" applyFont="1" applyFill="1" applyBorder="1" applyAlignment="1">
      <alignment horizontal="center"/>
    </xf>
    <xf numFmtId="1"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xf>
    <xf numFmtId="0" fontId="1" fillId="0" borderId="1" xfId="0" applyFont="1" applyBorder="1" applyAlignment="1">
      <alignment horizontal="center" wrapText="1"/>
    </xf>
    <xf numFmtId="0" fontId="0" fillId="0" borderId="0" xfId="0" applyFont="1" applyProtection="1"/>
    <xf numFmtId="0" fontId="0" fillId="4" borderId="0" xfId="0" applyFont="1" applyFill="1" applyBorder="1" applyAlignment="1" applyProtection="1">
      <alignment horizontal="left"/>
    </xf>
    <xf numFmtId="0" fontId="0" fillId="4" borderId="28" xfId="0" applyFont="1" applyFill="1" applyBorder="1" applyAlignment="1" applyProtection="1">
      <alignment horizontal="left"/>
    </xf>
    <xf numFmtId="0" fontId="5" fillId="0" borderId="4" xfId="0" applyFont="1" applyBorder="1" applyAlignment="1" applyProtection="1">
      <alignment horizontal="left"/>
    </xf>
    <xf numFmtId="0" fontId="0" fillId="0" borderId="0" xfId="0" applyFont="1" applyFill="1" applyBorder="1" applyAlignment="1" applyProtection="1">
      <alignment horizontal="left"/>
    </xf>
    <xf numFmtId="0" fontId="0" fillId="0" borderId="28" xfId="0" applyFont="1" applyFill="1" applyBorder="1" applyAlignment="1" applyProtection="1">
      <alignment horizontal="left"/>
    </xf>
    <xf numFmtId="0" fontId="0" fillId="0" borderId="0" xfId="0" applyFont="1" applyAlignment="1" applyProtection="1">
      <alignment wrapText="1"/>
    </xf>
    <xf numFmtId="0" fontId="0" fillId="5" borderId="30" xfId="0" applyFont="1" applyFill="1" applyBorder="1" applyAlignment="1" applyProtection="1">
      <alignment horizontal="left"/>
    </xf>
    <xf numFmtId="0" fontId="0" fillId="5" borderId="31" xfId="0" applyFont="1" applyFill="1" applyBorder="1" applyAlignment="1" applyProtection="1">
      <alignment horizontal="left"/>
    </xf>
    <xf numFmtId="0" fontId="0" fillId="0" borderId="0" xfId="0" applyFont="1" applyBorder="1" applyProtection="1"/>
    <xf numFmtId="0" fontId="0" fillId="4" borderId="15" xfId="0" applyFont="1" applyFill="1" applyBorder="1" applyAlignment="1" applyProtection="1">
      <alignment horizontal="left"/>
    </xf>
    <xf numFmtId="0" fontId="0" fillId="2" borderId="0" xfId="0" applyFont="1" applyFill="1" applyBorder="1" applyAlignment="1" applyProtection="1">
      <alignment wrapText="1"/>
    </xf>
    <xf numFmtId="0" fontId="0" fillId="2" borderId="15" xfId="0" applyFont="1" applyFill="1" applyBorder="1" applyAlignment="1" applyProtection="1">
      <alignment wrapText="1"/>
    </xf>
    <xf numFmtId="0" fontId="0" fillId="0" borderId="0" xfId="0" applyFont="1" applyBorder="1" applyAlignment="1" applyProtection="1">
      <alignment horizontal="left"/>
    </xf>
    <xf numFmtId="0" fontId="0" fillId="0" borderId="15" xfId="0" applyFont="1" applyBorder="1" applyAlignment="1" applyProtection="1">
      <alignment horizontal="left"/>
    </xf>
    <xf numFmtId="0" fontId="0" fillId="4" borderId="0" xfId="0" applyFont="1" applyFill="1" applyBorder="1" applyProtection="1"/>
    <xf numFmtId="0" fontId="0" fillId="4" borderId="15" xfId="0" applyFont="1" applyFill="1" applyBorder="1" applyProtection="1"/>
    <xf numFmtId="0" fontId="3" fillId="0" borderId="16" xfId="0" applyFont="1" applyBorder="1" applyProtection="1"/>
    <xf numFmtId="0" fontId="0" fillId="0" borderId="16" xfId="0" applyFont="1" applyBorder="1" applyProtection="1"/>
    <xf numFmtId="0" fontId="0" fillId="0" borderId="17" xfId="0" applyFont="1" applyBorder="1" applyProtection="1"/>
    <xf numFmtId="0" fontId="0" fillId="0" borderId="0" xfId="0" applyFont="1" applyFill="1" applyProtection="1"/>
    <xf numFmtId="0" fontId="0" fillId="0" borderId="0" xfId="0" applyFont="1" applyFill="1" applyBorder="1" applyProtection="1"/>
    <xf numFmtId="0" fontId="8" fillId="7" borderId="10" xfId="0" applyFont="1" applyFill="1" applyBorder="1" applyAlignment="1" applyProtection="1">
      <alignment horizontal="center" wrapText="1"/>
    </xf>
    <xf numFmtId="0" fontId="8" fillId="7" borderId="10" xfId="0" applyFont="1" applyFill="1" applyBorder="1" applyAlignment="1" applyProtection="1">
      <alignment wrapText="1"/>
    </xf>
    <xf numFmtId="0" fontId="8" fillId="7" borderId="11" xfId="0" applyFont="1" applyFill="1" applyBorder="1" applyAlignment="1" applyProtection="1">
      <alignment horizontal="center" wrapText="1"/>
    </xf>
    <xf numFmtId="0" fontId="5" fillId="0" borderId="1" xfId="0" applyFont="1" applyFill="1" applyBorder="1" applyProtection="1"/>
    <xf numFmtId="1" fontId="5" fillId="3" borderId="1" xfId="0" applyNumberFormat="1" applyFont="1" applyFill="1" applyBorder="1" applyAlignment="1" applyProtection="1">
      <alignment horizontal="center"/>
    </xf>
    <xf numFmtId="2" fontId="5" fillId="3" borderId="1" xfId="0" applyNumberFormat="1" applyFont="1" applyFill="1" applyBorder="1" applyAlignment="1" applyProtection="1">
      <alignment horizontal="center"/>
    </xf>
    <xf numFmtId="1" fontId="5"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0" fontId="0" fillId="0" borderId="0" xfId="0" applyFont="1" applyBorder="1" applyAlignment="1" applyProtection="1">
      <alignment horizontal="center"/>
    </xf>
    <xf numFmtId="0" fontId="0" fillId="0" borderId="0" xfId="0" applyFont="1" applyAlignment="1" applyProtection="1">
      <alignment horizontal="center"/>
    </xf>
    <xf numFmtId="0" fontId="14" fillId="0" borderId="0" xfId="0" applyFont="1" applyFill="1" applyProtection="1"/>
    <xf numFmtId="1" fontId="0" fillId="4" borderId="0" xfId="0" applyNumberFormat="1" applyFont="1" applyFill="1" applyBorder="1" applyAlignment="1" applyProtection="1">
      <alignment horizontal="right"/>
    </xf>
    <xf numFmtId="1" fontId="0" fillId="2" borderId="0" xfId="0" applyNumberFormat="1" applyFont="1" applyFill="1" applyBorder="1" applyAlignment="1" applyProtection="1">
      <alignment horizontal="right"/>
    </xf>
    <xf numFmtId="0" fontId="0" fillId="4" borderId="0" xfId="0" applyFont="1" applyFill="1" applyBorder="1" applyAlignment="1" applyProtection="1">
      <alignment horizontal="right"/>
    </xf>
    <xf numFmtId="0" fontId="0" fillId="0" borderId="0" xfId="0" applyFont="1" applyFill="1" applyBorder="1" applyAlignment="1" applyProtection="1">
      <alignment horizontal="right"/>
    </xf>
    <xf numFmtId="0" fontId="0" fillId="5" borderId="30" xfId="0" applyFont="1" applyFill="1" applyBorder="1" applyAlignment="1" applyProtection="1">
      <alignment horizontal="right"/>
    </xf>
    <xf numFmtId="0" fontId="0" fillId="2" borderId="0" xfId="0" applyFont="1" applyFill="1" applyBorder="1" applyAlignment="1" applyProtection="1">
      <alignment horizontal="right"/>
    </xf>
    <xf numFmtId="0" fontId="0" fillId="2" borderId="16" xfId="0" applyFont="1" applyFill="1" applyBorder="1" applyAlignment="1" applyProtection="1">
      <alignment horizontal="right"/>
    </xf>
    <xf numFmtId="0" fontId="5" fillId="0" borderId="3" xfId="0" applyFont="1" applyBorder="1" applyAlignment="1" applyProtection="1">
      <alignment horizontal="left"/>
    </xf>
    <xf numFmtId="0" fontId="5" fillId="0" borderId="0" xfId="0" applyFont="1" applyBorder="1" applyAlignment="1" applyProtection="1">
      <alignment horizontal="center"/>
    </xf>
    <xf numFmtId="0" fontId="5" fillId="0" borderId="4" xfId="0" applyFont="1" applyBorder="1" applyAlignment="1" applyProtection="1">
      <alignment horizontal="center"/>
    </xf>
    <xf numFmtId="0" fontId="5" fillId="0" borderId="4" xfId="0" applyFont="1" applyBorder="1" applyAlignment="1" applyProtection="1"/>
    <xf numFmtId="0" fontId="5" fillId="0" borderId="4" xfId="0" applyFont="1" applyBorder="1" applyAlignment="1" applyProtection="1">
      <alignment wrapText="1"/>
    </xf>
    <xf numFmtId="0" fontId="5" fillId="0" borderId="0" xfId="0" applyFont="1" applyBorder="1" applyProtection="1"/>
    <xf numFmtId="0" fontId="5" fillId="0" borderId="4" xfId="0" applyFont="1" applyBorder="1" applyProtection="1"/>
    <xf numFmtId="0" fontId="5" fillId="0" borderId="4" xfId="0" applyFont="1" applyFill="1" applyBorder="1" applyProtection="1"/>
    <xf numFmtId="0" fontId="7" fillId="0" borderId="4" xfId="0" applyFont="1" applyFill="1" applyBorder="1" applyAlignment="1" applyProtection="1">
      <alignment horizontal="center" vertical="center" wrapText="1"/>
    </xf>
    <xf numFmtId="0" fontId="5" fillId="0" borderId="4" xfId="0" applyFont="1" applyFill="1" applyBorder="1" applyAlignment="1" applyProtection="1"/>
    <xf numFmtId="1" fontId="5" fillId="0" borderId="4" xfId="0" applyNumberFormat="1" applyFont="1" applyFill="1" applyBorder="1" applyAlignment="1" applyProtection="1">
      <alignment horizontal="center"/>
    </xf>
    <xf numFmtId="0" fontId="5" fillId="9" borderId="23" xfId="0" applyFont="1" applyFill="1" applyBorder="1" applyAlignment="1" applyProtection="1">
      <alignment vertical="top" wrapText="1"/>
      <protection locked="0"/>
    </xf>
    <xf numFmtId="0" fontId="12" fillId="0" borderId="1" xfId="0" applyFont="1" applyFill="1" applyBorder="1" applyAlignment="1" applyProtection="1">
      <alignment horizontal="center" vertical="center" wrapText="1"/>
    </xf>
    <xf numFmtId="0" fontId="5" fillId="7" borderId="7" xfId="0" applyFont="1" applyFill="1" applyBorder="1" applyAlignment="1" applyProtection="1">
      <alignment horizontal="center"/>
    </xf>
    <xf numFmtId="0" fontId="5" fillId="7" borderId="12" xfId="0" applyFont="1" applyFill="1" applyBorder="1" applyAlignment="1" applyProtection="1">
      <alignment horizontal="center"/>
    </xf>
    <xf numFmtId="0" fontId="5" fillId="0" borderId="5" xfId="0" applyFont="1" applyFill="1" applyBorder="1" applyAlignment="1" applyProtection="1">
      <alignment horizontal="center"/>
    </xf>
    <xf numFmtId="0" fontId="5" fillId="0" borderId="13" xfId="0" applyFont="1" applyFill="1" applyBorder="1" applyAlignment="1" applyProtection="1">
      <alignment horizontal="center"/>
    </xf>
    <xf numFmtId="0" fontId="5" fillId="0" borderId="6" xfId="0" applyFont="1" applyFill="1" applyBorder="1" applyAlignment="1" applyProtection="1">
      <alignment horizontal="center"/>
    </xf>
    <xf numFmtId="0" fontId="5" fillId="0" borderId="3" xfId="0" applyFont="1" applyBorder="1" applyAlignment="1" applyProtection="1">
      <alignment horizontal="center"/>
    </xf>
    <xf numFmtId="0" fontId="5" fillId="0" borderId="0" xfId="0" applyFont="1" applyBorder="1" applyAlignment="1" applyProtection="1">
      <alignment horizontal="center"/>
    </xf>
    <xf numFmtId="0" fontId="5" fillId="0" borderId="4" xfId="0" applyFont="1" applyBorder="1" applyAlignment="1" applyProtection="1">
      <alignment horizontal="center"/>
    </xf>
    <xf numFmtId="0" fontId="5" fillId="6" borderId="5" xfId="0" applyFont="1" applyFill="1" applyBorder="1" applyAlignment="1" applyProtection="1">
      <alignment horizontal="center"/>
      <protection locked="0"/>
    </xf>
    <xf numFmtId="0" fontId="5" fillId="6" borderId="6" xfId="0" applyFont="1" applyFill="1" applyBorder="1" applyAlignment="1" applyProtection="1">
      <alignment horizontal="center"/>
      <protection locked="0"/>
    </xf>
    <xf numFmtId="0" fontId="5" fillId="0" borderId="3" xfId="0" applyFont="1" applyBorder="1" applyAlignment="1" applyProtection="1">
      <alignment horizontal="left"/>
    </xf>
    <xf numFmtId="0" fontId="5" fillId="0" borderId="0" xfId="0" applyFont="1" applyBorder="1" applyAlignment="1" applyProtection="1">
      <alignment horizontal="left"/>
    </xf>
    <xf numFmtId="0" fontId="5" fillId="0" borderId="4" xfId="0" applyFont="1" applyBorder="1" applyAlignment="1" applyProtection="1">
      <alignment horizontal="left"/>
    </xf>
    <xf numFmtId="14" fontId="5" fillId="6" borderId="5" xfId="0" applyNumberFormat="1" applyFont="1" applyFill="1" applyBorder="1" applyAlignment="1" applyProtection="1">
      <alignment horizontal="center"/>
      <protection locked="0"/>
    </xf>
    <xf numFmtId="14" fontId="5" fillId="6" borderId="6" xfId="0" applyNumberFormat="1" applyFont="1" applyFill="1" applyBorder="1" applyAlignment="1" applyProtection="1">
      <alignment horizontal="center"/>
      <protection locked="0"/>
    </xf>
    <xf numFmtId="0" fontId="9" fillId="6" borderId="20" xfId="0" applyFont="1" applyFill="1" applyBorder="1" applyAlignment="1" applyProtection="1">
      <alignment horizontal="center" vertical="center" wrapText="1"/>
    </xf>
    <xf numFmtId="0" fontId="9" fillId="6" borderId="21" xfId="0" applyFont="1" applyFill="1" applyBorder="1" applyAlignment="1" applyProtection="1">
      <alignment horizontal="center" vertical="center" wrapText="1"/>
    </xf>
    <xf numFmtId="0" fontId="9" fillId="6" borderId="22" xfId="0" applyFont="1" applyFill="1" applyBorder="1" applyAlignment="1" applyProtection="1">
      <alignment horizontal="center" vertical="center" wrapText="1"/>
    </xf>
    <xf numFmtId="0" fontId="9" fillId="6" borderId="14"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wrapText="1"/>
    </xf>
    <xf numFmtId="0" fontId="9" fillId="6" borderId="15" xfId="0" applyFont="1" applyFill="1" applyBorder="1" applyAlignment="1" applyProtection="1">
      <alignment horizontal="center" vertical="center" wrapText="1"/>
    </xf>
    <xf numFmtId="0" fontId="5" fillId="6" borderId="5" xfId="0" applyNumberFormat="1" applyFont="1" applyFill="1" applyBorder="1" applyAlignment="1" applyProtection="1">
      <alignment horizontal="center"/>
      <protection locked="0"/>
    </xf>
    <xf numFmtId="49" fontId="5" fillId="6" borderId="6" xfId="0" applyNumberFormat="1" applyFont="1" applyFill="1" applyBorder="1" applyAlignment="1" applyProtection="1">
      <alignment horizontal="center"/>
      <protection locked="0"/>
    </xf>
    <xf numFmtId="1" fontId="5" fillId="6" borderId="5" xfId="0" applyNumberFormat="1" applyFont="1" applyFill="1" applyBorder="1" applyAlignment="1" applyProtection="1">
      <alignment horizontal="center"/>
      <protection locked="0"/>
    </xf>
    <xf numFmtId="1" fontId="5" fillId="6" borderId="6" xfId="0" applyNumberFormat="1" applyFont="1" applyFill="1" applyBorder="1" applyAlignment="1" applyProtection="1">
      <alignment horizontal="center"/>
      <protection locked="0"/>
    </xf>
    <xf numFmtId="0" fontId="5" fillId="6" borderId="9" xfId="0" applyFont="1" applyFill="1" applyBorder="1" applyAlignment="1" applyProtection="1">
      <alignment horizontal="left" vertical="center" wrapText="1"/>
      <protection locked="0"/>
    </xf>
    <xf numFmtId="0" fontId="5" fillId="6" borderId="10" xfId="0" applyFont="1" applyFill="1" applyBorder="1" applyAlignment="1" applyProtection="1">
      <alignment horizontal="left" vertical="center" wrapText="1"/>
      <protection locked="0"/>
    </xf>
    <xf numFmtId="0" fontId="5" fillId="6" borderId="11" xfId="0" applyFont="1" applyFill="1" applyBorder="1" applyAlignment="1" applyProtection="1">
      <alignment horizontal="left" vertical="center" wrapText="1"/>
      <protection locked="0"/>
    </xf>
    <xf numFmtId="0" fontId="5" fillId="6" borderId="7"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left" vertical="center" wrapText="1"/>
      <protection locked="0"/>
    </xf>
    <xf numFmtId="0" fontId="11" fillId="0" borderId="3" xfId="0" applyFont="1" applyBorder="1" applyAlignment="1" applyProtection="1">
      <alignment horizontal="left"/>
    </xf>
    <xf numFmtId="0" fontId="11" fillId="0" borderId="0" xfId="0" applyFont="1" applyBorder="1" applyAlignment="1" applyProtection="1">
      <alignment horizontal="left"/>
    </xf>
    <xf numFmtId="0" fontId="11" fillId="0" borderId="4" xfId="0" applyFont="1" applyBorder="1" applyAlignment="1" applyProtection="1">
      <alignment horizontal="left"/>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3"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7" xfId="0" applyFont="1" applyBorder="1" applyAlignment="1" applyProtection="1">
      <alignment horizontal="center"/>
    </xf>
    <xf numFmtId="0" fontId="5" fillId="0" borderId="12" xfId="0" applyFont="1" applyBorder="1" applyAlignment="1" applyProtection="1">
      <alignment horizontal="center"/>
    </xf>
    <xf numFmtId="0" fontId="5" fillId="0" borderId="8" xfId="0" applyFont="1" applyBorder="1" applyAlignment="1" applyProtection="1">
      <alignment horizontal="center"/>
    </xf>
    <xf numFmtId="0" fontId="5" fillId="8" borderId="9" xfId="0" applyFont="1" applyFill="1" applyBorder="1" applyAlignment="1" applyProtection="1">
      <alignment horizontal="center" vertical="top" wrapText="1"/>
      <protection locked="0"/>
    </xf>
    <xf numFmtId="0" fontId="5" fillId="8" borderId="10" xfId="0" applyFont="1" applyFill="1" applyBorder="1" applyAlignment="1" applyProtection="1">
      <alignment horizontal="center" vertical="top" wrapText="1"/>
      <protection locked="0"/>
    </xf>
    <xf numFmtId="0" fontId="5" fillId="8" borderId="11" xfId="0" applyFont="1" applyFill="1" applyBorder="1" applyAlignment="1" applyProtection="1">
      <alignment horizontal="center" vertical="top" wrapText="1"/>
      <protection locked="0"/>
    </xf>
    <xf numFmtId="0" fontId="5" fillId="8" borderId="3" xfId="0" applyFont="1" applyFill="1" applyBorder="1" applyAlignment="1" applyProtection="1">
      <alignment horizontal="center" vertical="top" wrapText="1"/>
      <protection locked="0"/>
    </xf>
    <xf numFmtId="0" fontId="5" fillId="8" borderId="0" xfId="0" applyFont="1" applyFill="1" applyBorder="1" applyAlignment="1" applyProtection="1">
      <alignment horizontal="center" vertical="top" wrapText="1"/>
      <protection locked="0"/>
    </xf>
    <xf numFmtId="0" fontId="5" fillId="8" borderId="4" xfId="0" applyFont="1" applyFill="1" applyBorder="1" applyAlignment="1" applyProtection="1">
      <alignment horizontal="center" vertical="top" wrapText="1"/>
      <protection locked="0"/>
    </xf>
    <xf numFmtId="0" fontId="5" fillId="8" borderId="7" xfId="0" applyFont="1" applyFill="1" applyBorder="1" applyAlignment="1" applyProtection="1">
      <alignment horizontal="center" vertical="top" wrapText="1"/>
      <protection locked="0"/>
    </xf>
    <xf numFmtId="0" fontId="5" fillId="8" borderId="12" xfId="0" applyFont="1" applyFill="1" applyBorder="1" applyAlignment="1" applyProtection="1">
      <alignment horizontal="center" vertical="top" wrapText="1"/>
      <protection locked="0"/>
    </xf>
    <xf numFmtId="0" fontId="5" fillId="8" borderId="8" xfId="0" applyFont="1" applyFill="1" applyBorder="1" applyAlignment="1" applyProtection="1">
      <alignment horizontal="center" vertical="top" wrapText="1"/>
      <protection locked="0"/>
    </xf>
    <xf numFmtId="0" fontId="10" fillId="2" borderId="25" xfId="0" applyFont="1" applyFill="1" applyBorder="1" applyAlignment="1" applyProtection="1">
      <alignment horizontal="center" vertical="center" wrapText="1"/>
    </xf>
    <xf numFmtId="0" fontId="10" fillId="2" borderId="26" xfId="0" applyFont="1" applyFill="1" applyBorder="1" applyAlignment="1" applyProtection="1">
      <alignment horizontal="center" vertical="center" wrapText="1"/>
    </xf>
    <xf numFmtId="0" fontId="0" fillId="4" borderId="0" xfId="0" applyFont="1" applyFill="1" applyBorder="1" applyAlignment="1" applyProtection="1">
      <alignment horizontal="left"/>
    </xf>
    <xf numFmtId="0" fontId="0" fillId="4" borderId="28" xfId="0" applyFont="1" applyFill="1" applyBorder="1" applyAlignment="1" applyProtection="1">
      <alignment horizontal="left"/>
    </xf>
    <xf numFmtId="0" fontId="10" fillId="2" borderId="18" xfId="0" applyFont="1" applyFill="1" applyBorder="1" applyAlignment="1" applyProtection="1">
      <alignment horizontal="center" wrapText="1"/>
    </xf>
    <xf numFmtId="0" fontId="10" fillId="2" borderId="19" xfId="0" applyFont="1" applyFill="1" applyBorder="1" applyAlignment="1" applyProtection="1">
      <alignment horizontal="center" wrapText="1"/>
    </xf>
    <xf numFmtId="0" fontId="0" fillId="4" borderId="15" xfId="0" applyFont="1" applyFill="1" applyBorder="1" applyAlignment="1" applyProtection="1">
      <alignment horizontal="left"/>
    </xf>
    <xf numFmtId="9" fontId="0" fillId="0" borderId="0" xfId="0" applyNumberFormat="1" applyFont="1" applyBorder="1" applyAlignment="1" applyProtection="1">
      <alignment horizontal="left" vertical="center" wrapText="1"/>
    </xf>
    <xf numFmtId="9" fontId="0" fillId="0" borderId="15" xfId="0" applyNumberFormat="1" applyFont="1" applyBorder="1" applyAlignment="1" applyProtection="1">
      <alignment horizontal="left" vertical="center" wrapText="1"/>
    </xf>
    <xf numFmtId="0" fontId="0" fillId="2" borderId="0" xfId="0" applyFont="1" applyFill="1" applyBorder="1" applyAlignment="1" applyProtection="1">
      <alignment horizontal="left"/>
    </xf>
    <xf numFmtId="0" fontId="0" fillId="2" borderId="28" xfId="0" applyFont="1" applyFill="1" applyBorder="1" applyAlignment="1" applyProtection="1">
      <alignment horizontal="left"/>
    </xf>
    <xf numFmtId="0" fontId="0" fillId="0" borderId="0" xfId="0" applyFont="1" applyFill="1" applyBorder="1" applyAlignment="1" applyProtection="1">
      <alignment horizontal="left"/>
    </xf>
    <xf numFmtId="0" fontId="0" fillId="0" borderId="28" xfId="0" applyFont="1" applyFill="1" applyBorder="1" applyAlignment="1" applyProtection="1">
      <alignment horizontal="left"/>
    </xf>
    <xf numFmtId="0" fontId="0" fillId="2" borderId="0" xfId="0" applyFont="1" applyFill="1" applyBorder="1" applyAlignment="1" applyProtection="1">
      <alignment horizontal="left" wrapText="1"/>
    </xf>
    <xf numFmtId="0" fontId="5" fillId="0" borderId="9" xfId="0" applyFont="1" applyBorder="1" applyAlignment="1" applyProtection="1">
      <alignment horizontal="center" vertical="top"/>
    </xf>
    <xf numFmtId="0" fontId="5" fillId="0" borderId="3" xfId="0" applyFont="1" applyBorder="1" applyAlignment="1" applyProtection="1">
      <alignment horizontal="center" vertical="top"/>
    </xf>
    <xf numFmtId="0" fontId="5" fillId="0" borderId="7" xfId="0" applyFont="1" applyBorder="1" applyAlignment="1" applyProtection="1">
      <alignment horizontal="center" vertical="top"/>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1" fillId="0" borderId="0" xfId="0" applyFont="1" applyFill="1" applyBorder="1" applyAlignment="1">
      <alignment horizontal="left"/>
    </xf>
    <xf numFmtId="0" fontId="4" fillId="0" borderId="5" xfId="0" applyFont="1" applyBorder="1" applyAlignment="1">
      <alignment horizontal="center"/>
    </xf>
    <xf numFmtId="0" fontId="4" fillId="0" borderId="13" xfId="0" applyFont="1" applyBorder="1" applyAlignment="1">
      <alignment horizontal="center"/>
    </xf>
    <xf numFmtId="0" fontId="4" fillId="0" borderId="6" xfId="0" applyFont="1" applyBorder="1" applyAlignment="1">
      <alignment horizontal="center"/>
    </xf>
    <xf numFmtId="0" fontId="1" fillId="0" borderId="9" xfId="0" applyFont="1" applyBorder="1" applyAlignment="1"/>
    <xf numFmtId="0" fontId="1" fillId="0" borderId="11" xfId="0" applyFont="1" applyBorder="1" applyAlignment="1"/>
    <xf numFmtId="0" fontId="1" fillId="0" borderId="3" xfId="0" applyFont="1" applyBorder="1" applyAlignment="1"/>
    <xf numFmtId="0" fontId="1" fillId="0" borderId="4" xfId="0" applyFont="1" applyBorder="1" applyAlignment="1"/>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7" xfId="0" applyFont="1" applyBorder="1" applyAlignment="1">
      <alignment horizontal="center" wrapText="1"/>
    </xf>
    <xf numFmtId="0" fontId="4" fillId="0" borderId="12" xfId="0" applyFont="1" applyBorder="1" applyAlignment="1">
      <alignment horizontal="center" wrapText="1"/>
    </xf>
    <xf numFmtId="0" fontId="4" fillId="0" borderId="8" xfId="0" applyFont="1" applyBorder="1" applyAlignment="1">
      <alignment horizontal="center" wrapText="1"/>
    </xf>
    <xf numFmtId="0" fontId="1" fillId="0" borderId="7" xfId="0" applyFont="1" applyBorder="1" applyAlignment="1"/>
    <xf numFmtId="0" fontId="1" fillId="0" borderId="8" xfId="0" applyFont="1" applyBorder="1" applyAlignment="1"/>
    <xf numFmtId="0" fontId="1" fillId="0" borderId="0" xfId="0" applyFont="1" applyBorder="1" applyAlignment="1"/>
    <xf numFmtId="0" fontId="4" fillId="0" borderId="3" xfId="0" applyFont="1" applyBorder="1" applyAlignment="1">
      <alignment horizontal="center"/>
    </xf>
    <xf numFmtId="0" fontId="4" fillId="0" borderId="0" xfId="0" applyFont="1" applyBorder="1" applyAlignment="1">
      <alignment horizontal="center"/>
    </xf>
    <xf numFmtId="9" fontId="0" fillId="0" borderId="0" xfId="0" applyNumberFormat="1" applyFont="1" applyBorder="1" applyAlignment="1">
      <alignment horizontal="left" vertical="center" wrapText="1"/>
    </xf>
    <xf numFmtId="9" fontId="0" fillId="0" borderId="15"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CC33"/>
      <color rgb="FF7A0019"/>
      <color rgb="FF7D001A"/>
      <color rgb="FFFFD961"/>
      <color rgb="FFFFFFFF"/>
      <color rgb="FFCC33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292101</xdr:colOff>
      <xdr:row>0</xdr:row>
      <xdr:rowOff>63500</xdr:rowOff>
    </xdr:from>
    <xdr:to>
      <xdr:col>1</xdr:col>
      <xdr:colOff>79826</xdr:colOff>
      <xdr:row>1</xdr:row>
      <xdr:rowOff>505460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101" y="63500"/>
          <a:ext cx="637131" cy="822960"/>
        </a:xfrm>
        <a:prstGeom prst="rect">
          <a:avLst/>
        </a:prstGeom>
      </xdr:spPr>
    </xdr:pic>
    <xdr:clientData/>
  </xdr:twoCellAnchor>
  <xdr:twoCellAnchor editAs="oneCell">
    <xdr:from>
      <xdr:col>6</xdr:col>
      <xdr:colOff>152401</xdr:colOff>
      <xdr:row>0</xdr:row>
      <xdr:rowOff>76200</xdr:rowOff>
    </xdr:from>
    <xdr:to>
      <xdr:col>7</xdr:col>
      <xdr:colOff>612250</xdr:colOff>
      <xdr:row>1</xdr:row>
      <xdr:rowOff>518160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00701" y="76200"/>
          <a:ext cx="1309255" cy="822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tabSelected="1" zoomScale="75" zoomScaleNormal="75" zoomScaleSheetLayoutView="85" workbookViewId="0">
      <selection activeCell="L26" sqref="L26"/>
    </sheetView>
  </sheetViews>
  <sheetFormatPr defaultColWidth="8.85546875" defaultRowHeight="15" customHeight="1" x14ac:dyDescent="0.25"/>
  <cols>
    <col min="1" max="1" width="12.7109375" style="99" customWidth="1"/>
    <col min="2" max="8" width="12.7109375" style="68" customWidth="1"/>
    <col min="9" max="15" width="7.85546875" style="68" customWidth="1"/>
    <col min="16" max="16" width="14.140625" style="68" customWidth="1"/>
    <col min="17" max="17" width="7.85546875" style="68" customWidth="1"/>
    <col min="18" max="16384" width="8.85546875" style="68"/>
  </cols>
  <sheetData>
    <row r="1" spans="1:16" ht="30" customHeight="1" thickTop="1" x14ac:dyDescent="0.25">
      <c r="A1" s="136" t="s">
        <v>22</v>
      </c>
      <c r="B1" s="137"/>
      <c r="C1" s="137"/>
      <c r="D1" s="137"/>
      <c r="E1" s="137"/>
      <c r="F1" s="137"/>
      <c r="G1" s="137"/>
      <c r="H1" s="138"/>
    </row>
    <row r="2" spans="1:16" ht="44.25" customHeight="1" x14ac:dyDescent="0.25">
      <c r="A2" s="139"/>
      <c r="B2" s="140"/>
      <c r="C2" s="140"/>
      <c r="D2" s="140"/>
      <c r="E2" s="140"/>
      <c r="F2" s="140"/>
      <c r="G2" s="140"/>
      <c r="H2" s="141"/>
    </row>
    <row r="3" spans="1:16" ht="15" customHeight="1" x14ac:dyDescent="0.25">
      <c r="A3" s="155" t="s">
        <v>21</v>
      </c>
      <c r="B3" s="156"/>
      <c r="C3" s="156"/>
      <c r="D3" s="156"/>
      <c r="E3" s="156"/>
      <c r="F3" s="156"/>
      <c r="G3" s="156"/>
      <c r="H3" s="157"/>
    </row>
    <row r="4" spans="1:16" ht="6.75" customHeight="1" x14ac:dyDescent="0.25">
      <c r="A4" s="126"/>
      <c r="B4" s="127"/>
      <c r="C4" s="127"/>
      <c r="D4" s="127"/>
      <c r="E4" s="127"/>
      <c r="F4" s="127"/>
      <c r="G4" s="127"/>
      <c r="H4" s="128"/>
    </row>
    <row r="5" spans="1:16" ht="21.75" customHeight="1" thickBot="1" x14ac:dyDescent="0.45">
      <c r="A5" s="152" t="s">
        <v>37</v>
      </c>
      <c r="B5" s="153"/>
      <c r="C5" s="153"/>
      <c r="D5" s="153"/>
      <c r="E5" s="153"/>
      <c r="F5" s="153"/>
      <c r="G5" s="153"/>
      <c r="H5" s="154"/>
    </row>
    <row r="6" spans="1:16" ht="20.25" customHeight="1" thickBot="1" x14ac:dyDescent="0.3">
      <c r="A6" s="126"/>
      <c r="B6" s="127"/>
      <c r="C6" s="127"/>
      <c r="D6" s="127"/>
      <c r="E6" s="127"/>
      <c r="F6" s="127"/>
      <c r="G6" s="127"/>
      <c r="H6" s="128"/>
      <c r="I6" s="173" t="s">
        <v>25</v>
      </c>
      <c r="J6" s="173"/>
      <c r="K6" s="173"/>
      <c r="L6" s="173"/>
      <c r="M6" s="173"/>
      <c r="N6" s="173"/>
      <c r="O6" s="173"/>
      <c r="P6" s="174"/>
    </row>
    <row r="7" spans="1:16" ht="15" customHeight="1" thickTop="1" x14ac:dyDescent="0.25">
      <c r="A7" s="108" t="s">
        <v>35</v>
      </c>
      <c r="B7" s="109"/>
      <c r="C7" s="109"/>
      <c r="D7" s="109"/>
      <c r="E7" s="146"/>
      <c r="F7" s="147"/>
      <c r="G7" s="148"/>
      <c r="H7" s="110"/>
      <c r="I7" s="101" t="s">
        <v>8</v>
      </c>
      <c r="J7" s="175" t="s">
        <v>5</v>
      </c>
      <c r="K7" s="175"/>
      <c r="L7" s="175"/>
      <c r="M7" s="175"/>
      <c r="N7" s="175"/>
      <c r="O7" s="175"/>
      <c r="P7" s="176"/>
    </row>
    <row r="8" spans="1:16" ht="15" customHeight="1" x14ac:dyDescent="0.25">
      <c r="A8" s="126"/>
      <c r="B8" s="127"/>
      <c r="C8" s="127"/>
      <c r="D8" s="128"/>
      <c r="E8" s="149"/>
      <c r="F8" s="150"/>
      <c r="G8" s="151"/>
      <c r="H8" s="110"/>
      <c r="I8" s="102" t="s">
        <v>6</v>
      </c>
      <c r="J8" s="182" t="s">
        <v>68</v>
      </c>
      <c r="K8" s="182"/>
      <c r="L8" s="182"/>
      <c r="M8" s="182"/>
      <c r="N8" s="182"/>
      <c r="O8" s="182"/>
      <c r="P8" s="183"/>
    </row>
    <row r="9" spans="1:16" ht="15" customHeight="1" x14ac:dyDescent="0.25">
      <c r="A9" s="126"/>
      <c r="B9" s="127"/>
      <c r="C9" s="127"/>
      <c r="D9" s="127"/>
      <c r="E9" s="127"/>
      <c r="F9" s="127"/>
      <c r="G9" s="127"/>
      <c r="H9" s="128"/>
      <c r="I9" s="103" t="s">
        <v>4</v>
      </c>
      <c r="J9" s="69" t="s">
        <v>26</v>
      </c>
      <c r="K9" s="69"/>
      <c r="L9" s="69"/>
      <c r="M9" s="69"/>
      <c r="N9" s="69"/>
      <c r="O9" s="69"/>
      <c r="P9" s="70"/>
    </row>
    <row r="10" spans="1:16" ht="15" customHeight="1" x14ac:dyDescent="0.25">
      <c r="A10" s="131" t="s">
        <v>43</v>
      </c>
      <c r="B10" s="132"/>
      <c r="C10" s="132"/>
      <c r="D10" s="132"/>
      <c r="E10" s="133"/>
      <c r="F10" s="134"/>
      <c r="G10" s="135"/>
      <c r="H10" s="111"/>
      <c r="I10" s="104" t="s">
        <v>7</v>
      </c>
      <c r="J10" s="72" t="s">
        <v>28</v>
      </c>
      <c r="K10" s="72"/>
      <c r="L10" s="72"/>
      <c r="M10" s="72"/>
      <c r="N10" s="72"/>
      <c r="O10" s="72"/>
      <c r="P10" s="73"/>
    </row>
    <row r="11" spans="1:16" ht="15" customHeight="1" x14ac:dyDescent="0.25">
      <c r="A11" s="126"/>
      <c r="B11" s="127"/>
      <c r="C11" s="127"/>
      <c r="D11" s="127"/>
      <c r="E11" s="127"/>
      <c r="F11" s="127"/>
      <c r="G11" s="127"/>
      <c r="H11" s="128"/>
      <c r="I11" s="103" t="s">
        <v>10</v>
      </c>
      <c r="J11" s="175" t="s">
        <v>27</v>
      </c>
      <c r="K11" s="175"/>
      <c r="L11" s="175"/>
      <c r="M11" s="175"/>
      <c r="N11" s="175"/>
      <c r="O11" s="175"/>
      <c r="P11" s="176"/>
    </row>
    <row r="12" spans="1:16" s="74" customFormat="1" ht="15" customHeight="1" x14ac:dyDescent="0.25">
      <c r="A12" s="131" t="s">
        <v>63</v>
      </c>
      <c r="B12" s="132"/>
      <c r="C12" s="132"/>
      <c r="D12" s="132"/>
      <c r="E12" s="133"/>
      <c r="F12" s="129"/>
      <c r="G12" s="130"/>
      <c r="H12" s="110"/>
      <c r="I12" s="104" t="s">
        <v>14</v>
      </c>
      <c r="J12" s="184" t="s">
        <v>70</v>
      </c>
      <c r="K12" s="184"/>
      <c r="L12" s="184"/>
      <c r="M12" s="184"/>
      <c r="N12" s="184"/>
      <c r="O12" s="184"/>
      <c r="P12" s="185"/>
    </row>
    <row r="13" spans="1:16" ht="15" customHeight="1" thickBot="1" x14ac:dyDescent="0.3">
      <c r="A13" s="126"/>
      <c r="B13" s="127"/>
      <c r="C13" s="127"/>
      <c r="D13" s="127"/>
      <c r="E13" s="127"/>
      <c r="F13" s="127"/>
      <c r="G13" s="127"/>
      <c r="H13" s="128"/>
      <c r="I13" s="105" t="s">
        <v>42</v>
      </c>
      <c r="J13" s="75" t="s">
        <v>41</v>
      </c>
      <c r="K13" s="75"/>
      <c r="L13" s="75"/>
      <c r="M13" s="75"/>
      <c r="N13" s="75"/>
      <c r="O13" s="75"/>
      <c r="P13" s="76"/>
    </row>
    <row r="14" spans="1:16" ht="15" customHeight="1" thickBot="1" x14ac:dyDescent="0.3">
      <c r="A14" s="131" t="s">
        <v>69</v>
      </c>
      <c r="B14" s="132"/>
      <c r="C14" s="132"/>
      <c r="D14" s="132"/>
      <c r="E14" s="133"/>
      <c r="F14" s="144"/>
      <c r="G14" s="145"/>
      <c r="H14" s="71" t="s">
        <v>23</v>
      </c>
      <c r="I14" s="77"/>
      <c r="J14" s="77"/>
      <c r="K14" s="77"/>
      <c r="L14" s="77"/>
      <c r="M14" s="77"/>
      <c r="N14" s="77"/>
      <c r="O14" s="77"/>
      <c r="P14" s="77"/>
    </row>
    <row r="15" spans="1:16" ht="15" customHeight="1" thickTop="1" thickBot="1" x14ac:dyDescent="0.3">
      <c r="A15" s="126"/>
      <c r="B15" s="127"/>
      <c r="C15" s="127"/>
      <c r="D15" s="127"/>
      <c r="E15" s="127"/>
      <c r="F15" s="127"/>
      <c r="G15" s="127"/>
      <c r="H15" s="128"/>
      <c r="I15" s="177" t="s">
        <v>9</v>
      </c>
      <c r="J15" s="177"/>
      <c r="K15" s="177"/>
      <c r="L15" s="177"/>
      <c r="M15" s="177"/>
      <c r="N15" s="177"/>
      <c r="O15" s="177"/>
      <c r="P15" s="178"/>
    </row>
    <row r="16" spans="1:16" ht="15" customHeight="1" thickTop="1" x14ac:dyDescent="0.25">
      <c r="A16" s="131" t="s">
        <v>64</v>
      </c>
      <c r="B16" s="132"/>
      <c r="C16" s="132"/>
      <c r="D16" s="132"/>
      <c r="E16" s="133"/>
      <c r="F16" s="144"/>
      <c r="G16" s="145"/>
      <c r="H16" s="112" t="s">
        <v>24</v>
      </c>
      <c r="I16" s="101" t="s">
        <v>8</v>
      </c>
      <c r="J16" s="69" t="s">
        <v>5</v>
      </c>
      <c r="K16" s="69"/>
      <c r="L16" s="69"/>
      <c r="M16" s="69"/>
      <c r="N16" s="69"/>
      <c r="O16" s="69"/>
      <c r="P16" s="78"/>
    </row>
    <row r="17" spans="1:18" ht="15" customHeight="1" x14ac:dyDescent="0.25">
      <c r="A17" s="126"/>
      <c r="B17" s="127"/>
      <c r="C17" s="127"/>
      <c r="D17" s="127"/>
      <c r="E17" s="127"/>
      <c r="F17" s="127"/>
      <c r="G17" s="127"/>
      <c r="H17" s="128"/>
      <c r="I17" s="102" t="s">
        <v>6</v>
      </c>
      <c r="J17" s="186" t="s">
        <v>29</v>
      </c>
      <c r="K17" s="186"/>
      <c r="L17" s="79"/>
      <c r="M17" s="79"/>
      <c r="N17" s="79"/>
      <c r="O17" s="79"/>
      <c r="P17" s="80"/>
    </row>
    <row r="18" spans="1:18" ht="15" customHeight="1" x14ac:dyDescent="0.25">
      <c r="A18" s="131" t="s">
        <v>47</v>
      </c>
      <c r="B18" s="132"/>
      <c r="C18" s="132"/>
      <c r="D18" s="132"/>
      <c r="E18" s="133"/>
      <c r="F18" s="129"/>
      <c r="G18" s="130"/>
      <c r="H18" s="111"/>
      <c r="I18" s="103" t="s">
        <v>4</v>
      </c>
      <c r="J18" s="69" t="s">
        <v>30</v>
      </c>
      <c r="K18" s="69"/>
      <c r="L18" s="69"/>
      <c r="M18" s="69"/>
      <c r="N18" s="69"/>
      <c r="O18" s="69"/>
      <c r="P18" s="78"/>
      <c r="R18" s="100" t="str">
        <f>IF(ISBLANK(F18),"",IF(F18="Parlor", 1, IF(F18="Pipeline", 2, IF(F18="Other", 3, ""))))</f>
        <v/>
      </c>
    </row>
    <row r="19" spans="1:18" ht="15" customHeight="1" x14ac:dyDescent="0.25">
      <c r="A19" s="126"/>
      <c r="B19" s="127"/>
      <c r="C19" s="127"/>
      <c r="D19" s="127"/>
      <c r="E19" s="127"/>
      <c r="F19" s="127"/>
      <c r="G19" s="127"/>
      <c r="H19" s="128"/>
      <c r="I19" s="106" t="s">
        <v>7</v>
      </c>
      <c r="J19" s="81" t="s">
        <v>70</v>
      </c>
      <c r="K19" s="81"/>
      <c r="L19" s="81"/>
      <c r="M19" s="81"/>
      <c r="N19" s="81"/>
      <c r="O19" s="81"/>
      <c r="P19" s="82"/>
    </row>
    <row r="20" spans="1:18" ht="15" customHeight="1" x14ac:dyDescent="0.25">
      <c r="A20" s="108" t="s">
        <v>65</v>
      </c>
      <c r="B20" s="113"/>
      <c r="C20" s="113"/>
      <c r="D20" s="113"/>
      <c r="E20" s="113"/>
      <c r="F20" s="142"/>
      <c r="G20" s="143"/>
      <c r="H20" s="114"/>
      <c r="I20" s="103" t="s">
        <v>10</v>
      </c>
      <c r="J20" s="175" t="s">
        <v>39</v>
      </c>
      <c r="K20" s="175"/>
      <c r="L20" s="175"/>
      <c r="M20" s="175"/>
      <c r="N20" s="175"/>
      <c r="O20" s="175"/>
      <c r="P20" s="179"/>
    </row>
    <row r="21" spans="1:18" ht="15" customHeight="1" x14ac:dyDescent="0.25">
      <c r="A21" s="126"/>
      <c r="B21" s="127"/>
      <c r="C21" s="127"/>
      <c r="D21" s="127"/>
      <c r="E21" s="127"/>
      <c r="F21" s="127"/>
      <c r="G21" s="127"/>
      <c r="H21" s="128"/>
      <c r="I21" s="106" t="s">
        <v>14</v>
      </c>
      <c r="J21" s="180" t="s">
        <v>32</v>
      </c>
      <c r="K21" s="180"/>
      <c r="L21" s="180"/>
      <c r="M21" s="180"/>
      <c r="N21" s="180"/>
      <c r="O21" s="180"/>
      <c r="P21" s="181"/>
    </row>
    <row r="22" spans="1:18" ht="15" customHeight="1" x14ac:dyDescent="0.25">
      <c r="A22" s="131" t="s">
        <v>66</v>
      </c>
      <c r="B22" s="132"/>
      <c r="C22" s="132"/>
      <c r="D22" s="132"/>
      <c r="E22" s="133"/>
      <c r="F22" s="129"/>
      <c r="G22" s="130"/>
      <c r="H22" s="114"/>
      <c r="I22" s="103" t="s">
        <v>42</v>
      </c>
      <c r="J22" s="83" t="s">
        <v>40</v>
      </c>
      <c r="K22" s="83"/>
      <c r="L22" s="83"/>
      <c r="M22" s="83"/>
      <c r="N22" s="83"/>
      <c r="O22" s="83"/>
      <c r="P22" s="84"/>
    </row>
    <row r="23" spans="1:18" ht="15" customHeight="1" thickBot="1" x14ac:dyDescent="0.3">
      <c r="A23" s="126"/>
      <c r="B23" s="127"/>
      <c r="C23" s="127"/>
      <c r="D23" s="127"/>
      <c r="E23" s="127"/>
      <c r="F23" s="127"/>
      <c r="G23" s="127"/>
      <c r="H23" s="128"/>
      <c r="I23" s="107" t="s">
        <v>33</v>
      </c>
      <c r="J23" s="85" t="s">
        <v>71</v>
      </c>
      <c r="K23" s="86"/>
      <c r="L23" s="86"/>
      <c r="M23" s="86"/>
      <c r="N23" s="86"/>
      <c r="O23" s="86"/>
      <c r="P23" s="87"/>
    </row>
    <row r="24" spans="1:18" ht="15.6" customHeight="1" thickTop="1" x14ac:dyDescent="0.25">
      <c r="A24" s="131" t="s">
        <v>67</v>
      </c>
      <c r="B24" s="132"/>
      <c r="C24" s="132"/>
      <c r="D24" s="132"/>
      <c r="E24" s="133"/>
      <c r="F24" s="129"/>
      <c r="G24" s="130"/>
      <c r="H24" s="114"/>
      <c r="R24" s="100" t="str">
        <f>IF(ISBLANK(F24),"",IF(F24="Yes",1,IF(F24="No",0.75)))</f>
        <v/>
      </c>
    </row>
    <row r="25" spans="1:18" s="88" customFormat="1" ht="6" customHeight="1" x14ac:dyDescent="0.25">
      <c r="A25" s="158"/>
      <c r="B25" s="159"/>
      <c r="C25" s="159"/>
      <c r="D25" s="159"/>
      <c r="E25" s="159"/>
      <c r="F25" s="159"/>
      <c r="G25" s="159"/>
      <c r="H25" s="160"/>
      <c r="I25" s="68"/>
      <c r="J25" s="68"/>
      <c r="K25" s="68"/>
      <c r="L25" s="68"/>
      <c r="M25" s="68"/>
      <c r="N25" s="68"/>
      <c r="O25" s="68"/>
      <c r="P25" s="68"/>
    </row>
    <row r="26" spans="1:18" s="89" customFormat="1" ht="18.75" customHeight="1" x14ac:dyDescent="0.4">
      <c r="A26" s="152" t="s">
        <v>36</v>
      </c>
      <c r="B26" s="153"/>
      <c r="C26" s="153"/>
      <c r="D26" s="153"/>
      <c r="E26" s="153"/>
      <c r="F26" s="153"/>
      <c r="G26" s="153"/>
      <c r="H26" s="154"/>
      <c r="I26" s="88"/>
      <c r="J26" s="88"/>
      <c r="K26" s="88"/>
      <c r="L26" s="88"/>
      <c r="M26" s="88"/>
      <c r="N26" s="88"/>
      <c r="O26" s="88"/>
      <c r="P26" s="88"/>
    </row>
    <row r="27" spans="1:18" s="89" customFormat="1" ht="6.75" customHeight="1" x14ac:dyDescent="0.25">
      <c r="A27" s="126"/>
      <c r="B27" s="127"/>
      <c r="C27" s="127"/>
      <c r="D27" s="127"/>
      <c r="E27" s="127"/>
      <c r="F27" s="127"/>
      <c r="G27" s="127"/>
      <c r="H27" s="128"/>
    </row>
    <row r="28" spans="1:18" s="89" customFormat="1" ht="17.25" customHeight="1" x14ac:dyDescent="0.3">
      <c r="A28" s="121"/>
      <c r="B28" s="122"/>
      <c r="C28" s="122"/>
      <c r="D28" s="122"/>
      <c r="E28" s="90" t="s">
        <v>61</v>
      </c>
      <c r="F28" s="91"/>
      <c r="G28" s="92" t="s">
        <v>62</v>
      </c>
      <c r="H28" s="114"/>
    </row>
    <row r="29" spans="1:18" s="89" customFormat="1" ht="15" customHeight="1" x14ac:dyDescent="0.25">
      <c r="A29" s="120" t="s">
        <v>57</v>
      </c>
      <c r="B29" s="120"/>
      <c r="C29" s="120"/>
      <c r="D29" s="93"/>
      <c r="E29" s="94" t="str">
        <f>IF(ISBLANK(F24), "", Background!$A$13*Background!B13*(Background!$H$13-Background!$F$13)*8.35/1000000*365*R24)</f>
        <v/>
      </c>
      <c r="F29" s="93"/>
      <c r="G29" s="95" t="str">
        <f>IF(ISBLANK(F24), "", E29/2000)</f>
        <v/>
      </c>
      <c r="H29" s="115"/>
    </row>
    <row r="30" spans="1:18" s="89" customFormat="1" ht="15" customHeight="1" x14ac:dyDescent="0.25">
      <c r="A30" s="123"/>
      <c r="B30" s="124"/>
      <c r="C30" s="124"/>
      <c r="D30" s="124"/>
      <c r="E30" s="124"/>
      <c r="F30" s="124"/>
      <c r="G30" s="125"/>
      <c r="H30" s="116"/>
    </row>
    <row r="31" spans="1:18" s="89" customFormat="1" ht="15" customHeight="1" x14ac:dyDescent="0.25">
      <c r="A31" s="120" t="s">
        <v>58</v>
      </c>
      <c r="B31" s="120"/>
      <c r="C31" s="120"/>
      <c r="D31" s="93"/>
      <c r="E31" s="94" t="str">
        <f>IF(ISBLANK(F24), "", Background!A13*Background!C13*(Background!H13-Background!F13)*8.35/1000000*365*R24)</f>
        <v/>
      </c>
      <c r="F31" s="96" t="str">
        <f>IF(R16=""," ",Background!#REF!*Background!$G$7*(Background!#REF!-Background!#REF!)*8.35/1000000*365*#REF!)</f>
        <v xml:space="preserve"> </v>
      </c>
      <c r="G31" s="95" t="str">
        <f>IF(ISBLANK(F24), "", E31/2000)</f>
        <v/>
      </c>
      <c r="H31" s="117"/>
    </row>
    <row r="32" spans="1:18" s="89" customFormat="1" ht="15" customHeight="1" x14ac:dyDescent="0.25">
      <c r="A32" s="123"/>
      <c r="B32" s="124"/>
      <c r="C32" s="124"/>
      <c r="D32" s="124"/>
      <c r="E32" s="124"/>
      <c r="F32" s="124"/>
      <c r="G32" s="125"/>
      <c r="H32" s="118"/>
    </row>
    <row r="33" spans="1:16" s="88" customFormat="1" ht="15" customHeight="1" x14ac:dyDescent="0.25">
      <c r="A33" s="120" t="s">
        <v>59</v>
      </c>
      <c r="B33" s="120"/>
      <c r="C33" s="120"/>
      <c r="D33" s="93"/>
      <c r="E33" s="94" t="str">
        <f>IF(ISBLANK(F24), "", Background!A13*Background!D13*8.35/1000000*365*R24)</f>
        <v/>
      </c>
      <c r="F33" s="93"/>
      <c r="G33" s="95" t="str">
        <f>IF(ISBLANK(F24), "", E33/2000)</f>
        <v/>
      </c>
      <c r="H33" s="115"/>
      <c r="I33" s="89"/>
      <c r="J33" s="89"/>
      <c r="K33" s="89"/>
      <c r="L33" s="89"/>
      <c r="M33" s="89"/>
      <c r="N33" s="89"/>
      <c r="O33" s="89"/>
      <c r="P33" s="89"/>
    </row>
    <row r="34" spans="1:16" ht="15" customHeight="1" x14ac:dyDescent="0.25">
      <c r="A34" s="123"/>
      <c r="B34" s="124"/>
      <c r="C34" s="124"/>
      <c r="D34" s="124"/>
      <c r="E34" s="124"/>
      <c r="F34" s="124"/>
      <c r="G34" s="125"/>
      <c r="H34" s="115"/>
      <c r="I34" s="88"/>
      <c r="J34" s="88"/>
      <c r="K34" s="88"/>
      <c r="L34" s="88"/>
      <c r="M34" s="88"/>
      <c r="N34" s="88"/>
      <c r="O34" s="88"/>
      <c r="P34" s="88"/>
    </row>
    <row r="35" spans="1:16" ht="15" customHeight="1" x14ac:dyDescent="0.25">
      <c r="A35" s="120" t="s">
        <v>60</v>
      </c>
      <c r="B35" s="120"/>
      <c r="C35" s="120"/>
      <c r="D35" s="97"/>
      <c r="E35" s="94" t="str">
        <f>IF(ISBLANK(F24), "", Background!A13*Background!E13*(Background!I13-Background!G13)*8.35/1000000*365*R24)</f>
        <v/>
      </c>
      <c r="F35" s="97"/>
      <c r="G35" s="95" t="str">
        <f>IF(ISBLANK(F24), "", E35/2000)</f>
        <v/>
      </c>
      <c r="H35" s="115"/>
    </row>
    <row r="36" spans="1:16" s="89" customFormat="1" ht="6.75" customHeight="1" x14ac:dyDescent="0.25">
      <c r="A36" s="126"/>
      <c r="B36" s="127"/>
      <c r="C36" s="127"/>
      <c r="D36" s="127"/>
      <c r="E36" s="127"/>
      <c r="F36" s="127"/>
      <c r="G36" s="127"/>
      <c r="H36" s="128"/>
    </row>
    <row r="37" spans="1:16" ht="15" customHeight="1" x14ac:dyDescent="0.25">
      <c r="A37" s="187" t="s">
        <v>20</v>
      </c>
      <c r="B37" s="164"/>
      <c r="C37" s="165"/>
      <c r="D37" s="165"/>
      <c r="E37" s="165"/>
      <c r="F37" s="165"/>
      <c r="G37" s="166"/>
      <c r="H37" s="119"/>
    </row>
    <row r="38" spans="1:16" ht="15" customHeight="1" x14ac:dyDescent="0.25">
      <c r="A38" s="188"/>
      <c r="B38" s="167"/>
      <c r="C38" s="168"/>
      <c r="D38" s="168"/>
      <c r="E38" s="168"/>
      <c r="F38" s="168"/>
      <c r="G38" s="169"/>
      <c r="H38" s="119"/>
    </row>
    <row r="39" spans="1:16" ht="15" customHeight="1" x14ac:dyDescent="0.25">
      <c r="A39" s="188"/>
      <c r="B39" s="167"/>
      <c r="C39" s="168"/>
      <c r="D39" s="168"/>
      <c r="E39" s="168"/>
      <c r="F39" s="168"/>
      <c r="G39" s="169"/>
      <c r="H39" s="119"/>
    </row>
    <row r="40" spans="1:16" ht="15" customHeight="1" x14ac:dyDescent="0.25">
      <c r="A40" s="188"/>
      <c r="B40" s="167"/>
      <c r="C40" s="168"/>
      <c r="D40" s="168"/>
      <c r="E40" s="168"/>
      <c r="F40" s="168"/>
      <c r="G40" s="169"/>
      <c r="H40" s="119"/>
    </row>
    <row r="41" spans="1:16" ht="15" customHeight="1" x14ac:dyDescent="0.25">
      <c r="A41" s="188"/>
      <c r="B41" s="167"/>
      <c r="C41" s="168"/>
      <c r="D41" s="168"/>
      <c r="E41" s="168"/>
      <c r="F41" s="168"/>
      <c r="G41" s="169"/>
      <c r="H41" s="119"/>
    </row>
    <row r="42" spans="1:16" ht="15" customHeight="1" x14ac:dyDescent="0.25">
      <c r="A42" s="188"/>
      <c r="B42" s="167"/>
      <c r="C42" s="168"/>
      <c r="D42" s="168"/>
      <c r="E42" s="168"/>
      <c r="F42" s="168"/>
      <c r="G42" s="169"/>
      <c r="H42" s="119"/>
    </row>
    <row r="43" spans="1:16" ht="15" customHeight="1" x14ac:dyDescent="0.25">
      <c r="A43" s="189"/>
      <c r="B43" s="170"/>
      <c r="C43" s="171"/>
      <c r="D43" s="171"/>
      <c r="E43" s="171"/>
      <c r="F43" s="171"/>
      <c r="G43" s="172"/>
      <c r="H43" s="119"/>
    </row>
    <row r="44" spans="1:16" s="89" customFormat="1" ht="41.25" customHeight="1" x14ac:dyDescent="0.25">
      <c r="A44" s="161"/>
      <c r="B44" s="162"/>
      <c r="C44" s="162"/>
      <c r="D44" s="162"/>
      <c r="E44" s="162"/>
      <c r="F44" s="162"/>
      <c r="G44" s="162"/>
      <c r="H44" s="163"/>
    </row>
    <row r="45" spans="1:16" ht="15" customHeight="1" x14ac:dyDescent="0.25">
      <c r="A45" s="68"/>
      <c r="H45" s="98"/>
    </row>
    <row r="46" spans="1:16" ht="15" customHeight="1" x14ac:dyDescent="0.25">
      <c r="A46" s="68"/>
    </row>
    <row r="47" spans="1:16" ht="15" customHeight="1" x14ac:dyDescent="0.25">
      <c r="A47" s="68"/>
    </row>
    <row r="48" spans="1:16" ht="15" customHeight="1" x14ac:dyDescent="0.25">
      <c r="A48" s="68"/>
    </row>
    <row r="49" spans="1:9" ht="15" customHeight="1" x14ac:dyDescent="0.25">
      <c r="A49" s="68"/>
    </row>
    <row r="50" spans="1:9" ht="15" customHeight="1" x14ac:dyDescent="0.25">
      <c r="A50" s="68"/>
    </row>
    <row r="51" spans="1:9" ht="15" customHeight="1" x14ac:dyDescent="0.25">
      <c r="A51" s="68"/>
    </row>
    <row r="52" spans="1:9" ht="15" customHeight="1" x14ac:dyDescent="0.25">
      <c r="A52" s="68"/>
    </row>
    <row r="59" spans="1:9" ht="15" customHeight="1" x14ac:dyDescent="0.25">
      <c r="I59" s="2"/>
    </row>
  </sheetData>
  <sheetProtection sheet="1" objects="1" scenarios="1"/>
  <mergeCells count="54">
    <mergeCell ref="A36:H36"/>
    <mergeCell ref="A44:H44"/>
    <mergeCell ref="B37:G43"/>
    <mergeCell ref="I6:P6"/>
    <mergeCell ref="J7:P7"/>
    <mergeCell ref="I15:P15"/>
    <mergeCell ref="J20:P20"/>
    <mergeCell ref="J21:P21"/>
    <mergeCell ref="J8:P8"/>
    <mergeCell ref="J11:P11"/>
    <mergeCell ref="J12:P12"/>
    <mergeCell ref="J17:K17"/>
    <mergeCell ref="A37:A43"/>
    <mergeCell ref="A13:H13"/>
    <mergeCell ref="A17:H17"/>
    <mergeCell ref="A14:E14"/>
    <mergeCell ref="A22:E22"/>
    <mergeCell ref="A24:E24"/>
    <mergeCell ref="A1:H2"/>
    <mergeCell ref="F20:G20"/>
    <mergeCell ref="F16:G16"/>
    <mergeCell ref="F18:G18"/>
    <mergeCell ref="F12:G12"/>
    <mergeCell ref="E7:G8"/>
    <mergeCell ref="F14:G14"/>
    <mergeCell ref="A5:H5"/>
    <mergeCell ref="A16:E16"/>
    <mergeCell ref="A18:E18"/>
    <mergeCell ref="A4:H4"/>
    <mergeCell ref="A3:H3"/>
    <mergeCell ref="A12:E12"/>
    <mergeCell ref="A6:H6"/>
    <mergeCell ref="A9:H9"/>
    <mergeCell ref="A11:H11"/>
    <mergeCell ref="A10:E10"/>
    <mergeCell ref="F10:G10"/>
    <mergeCell ref="A8:D8"/>
    <mergeCell ref="A15:H15"/>
    <mergeCell ref="F24:G24"/>
    <mergeCell ref="A29:C29"/>
    <mergeCell ref="F22:G22"/>
    <mergeCell ref="A33:C33"/>
    <mergeCell ref="A19:H19"/>
    <mergeCell ref="A21:H21"/>
    <mergeCell ref="A23:H23"/>
    <mergeCell ref="A25:H25"/>
    <mergeCell ref="A27:H27"/>
    <mergeCell ref="A26:H26"/>
    <mergeCell ref="A35:C35"/>
    <mergeCell ref="A28:D28"/>
    <mergeCell ref="A30:G30"/>
    <mergeCell ref="A32:G32"/>
    <mergeCell ref="A34:G34"/>
    <mergeCell ref="A31:C31"/>
  </mergeCells>
  <dataValidations xWindow="148" yWindow="435" count="3">
    <dataValidation allowBlank="1" showInputMessage="1" showErrorMessage="1" promptTitle="Start" prompt="Begin estimator here.  Gold cells are those that you can enter data.  You can hit tab to take you to other cells in the worksheet that require you to input data._x000a_" sqref="E7:G8"/>
    <dataValidation allowBlank="1" showInputMessage="1" showErrorMessage="1" prompt="If unknown, enter NA for Not Available" sqref="F14:G14"/>
    <dataValidation allowBlank="1" showInputMessage="1" showErrorMessage="1" prompt="If unknown, enter NA for Not Available_x000a_" sqref="F16:G16"/>
  </dataValidations>
  <pageMargins left="0.2" right="0.2" top="0.5" bottom="0.5" header="0.3" footer="0.3"/>
  <pageSetup orientation="portrait" r:id="rId1"/>
  <headerFooter>
    <oddHeader>&amp;C&amp;10&amp;K00-032Version June 2014</oddHeader>
    <oddFooter xml:space="preserve">&amp;C&amp;"-,Italic"&amp;10&amp;K00-034Developed by University of Minnesota Onsite Sewage Treatment Program,  Contact:  Sara Heger -  sheger@umn.edu </oddFooter>
  </headerFooter>
  <drawing r:id="rId2"/>
  <extLst>
    <ext xmlns:x14="http://schemas.microsoft.com/office/spreadsheetml/2009/9/main" uri="{CCE6A557-97BC-4b89-ADB6-D9C93CAAB3DF}">
      <x14:dataValidations xmlns:xm="http://schemas.microsoft.com/office/excel/2006/main" xWindow="148" yWindow="435" count="4">
        <x14:dataValidation type="list" allowBlank="1" showInputMessage="1" prompt="Enter NA or numeric value of 1 - 6">
          <x14:formula1>
            <xm:f>Background!$C$2:$C$8</xm:f>
          </x14:formula1>
          <xm:sqref>F20:G20</xm:sqref>
        </x14:dataValidation>
        <x14:dataValidation type="list" allowBlank="1" showInputMessage="1" showErrorMessage="1" prompt="Enter NA or numeric value from 1 - 7">
          <x14:formula1>
            <xm:f>Background!$C$2:$C$9</xm:f>
          </x14:formula1>
          <xm:sqref>F22:G22</xm:sqref>
        </x14:dataValidation>
        <x14:dataValidation type="list" allowBlank="1" showInputMessage="1">
          <x14:formula1>
            <xm:f>Background!$B$2:$B$4</xm:f>
          </x14:formula1>
          <xm:sqref>F18:G18</xm:sqref>
        </x14:dataValidation>
        <x14:dataValidation type="list" allowBlank="1" showInputMessage="1">
          <x14:formula1>
            <xm:f>Background!$A$2:$A$3</xm:f>
          </x14:formula1>
          <xm:sqref>F24:G24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zoomScale="75" zoomScaleNormal="75" workbookViewId="0">
      <selection activeCell="B19" sqref="B19"/>
    </sheetView>
  </sheetViews>
  <sheetFormatPr defaultColWidth="8.85546875" defaultRowHeight="12.75" x14ac:dyDescent="0.2"/>
  <cols>
    <col min="1" max="1" width="7.7109375" style="4" customWidth="1"/>
    <col min="2" max="4" width="8.5703125" style="4" customWidth="1"/>
    <col min="5" max="5" width="8.7109375" style="4" customWidth="1"/>
    <col min="6" max="6" width="14" style="48" customWidth="1"/>
    <col min="7" max="7" width="11" style="4" customWidth="1"/>
    <col min="8" max="8" width="16.140625" style="4" customWidth="1"/>
    <col min="9" max="9" width="13.7109375" style="4" customWidth="1"/>
    <col min="10" max="10" width="14.7109375" style="4" customWidth="1"/>
    <col min="11" max="11" width="12.7109375" style="4" customWidth="1"/>
    <col min="12" max="12" width="11.5703125" style="4" customWidth="1"/>
    <col min="13" max="16384" width="8.85546875" style="4"/>
  </cols>
  <sheetData>
    <row r="1" spans="1:20" ht="19.899999999999999" customHeight="1" x14ac:dyDescent="0.3">
      <c r="A1" s="195" t="s">
        <v>11</v>
      </c>
      <c r="B1" s="196"/>
      <c r="C1" s="197"/>
      <c r="E1" s="202" t="s">
        <v>12</v>
      </c>
      <c r="F1" s="203"/>
      <c r="G1" s="203"/>
      <c r="H1" s="204"/>
      <c r="K1" s="14"/>
      <c r="L1" s="56"/>
      <c r="M1" s="56"/>
      <c r="N1" s="56"/>
    </row>
    <row r="2" spans="1:20" ht="14.45" customHeight="1" x14ac:dyDescent="0.2">
      <c r="A2" s="5" t="s">
        <v>0</v>
      </c>
      <c r="B2" s="6" t="s">
        <v>38</v>
      </c>
      <c r="C2" s="7" t="s">
        <v>2</v>
      </c>
      <c r="E2" s="205"/>
      <c r="F2" s="206"/>
      <c r="G2" s="206"/>
      <c r="H2" s="207"/>
      <c r="K2" s="14"/>
      <c r="L2" s="14"/>
      <c r="M2" s="14"/>
      <c r="N2" s="14"/>
    </row>
    <row r="3" spans="1:20" ht="13.9" customHeight="1" x14ac:dyDescent="0.2">
      <c r="A3" s="8" t="s">
        <v>1</v>
      </c>
      <c r="B3" s="9" t="s">
        <v>46</v>
      </c>
      <c r="C3" s="10">
        <v>1</v>
      </c>
      <c r="E3" s="198" t="s">
        <v>15</v>
      </c>
      <c r="F3" s="199"/>
      <c r="G3" s="42" t="s">
        <v>38</v>
      </c>
      <c r="H3" s="40" t="s">
        <v>46</v>
      </c>
      <c r="K3" s="14"/>
      <c r="L3" s="14"/>
      <c r="M3" s="14"/>
      <c r="N3" s="14"/>
    </row>
    <row r="4" spans="1:20" ht="13.9" customHeight="1" x14ac:dyDescent="0.2">
      <c r="A4" s="8"/>
      <c r="B4" s="9" t="s">
        <v>45</v>
      </c>
      <c r="C4" s="10">
        <f t="shared" ref="C4:C9" si="0">C3+1</f>
        <v>2</v>
      </c>
      <c r="E4" s="200" t="s">
        <v>17</v>
      </c>
      <c r="F4" s="201"/>
      <c r="G4" s="38">
        <f>1230*1.5</f>
        <v>1845</v>
      </c>
      <c r="H4" s="43">
        <f xml:space="preserve"> 1427*1.5</f>
        <v>2140.5</v>
      </c>
      <c r="K4" s="14"/>
      <c r="L4" s="14"/>
      <c r="M4" s="14"/>
      <c r="N4" s="14"/>
    </row>
    <row r="5" spans="1:20" ht="13.9" customHeight="1" x14ac:dyDescent="0.2">
      <c r="A5" s="8"/>
      <c r="B5" s="9"/>
      <c r="C5" s="10">
        <f t="shared" si="0"/>
        <v>3</v>
      </c>
      <c r="E5" s="200" t="s">
        <v>16</v>
      </c>
      <c r="F5" s="201"/>
      <c r="G5" s="38">
        <f>580*1.5</f>
        <v>870</v>
      </c>
      <c r="H5" s="38">
        <f>530*1.5</f>
        <v>795</v>
      </c>
      <c r="K5" s="14"/>
      <c r="L5" s="14"/>
      <c r="M5" s="14"/>
      <c r="N5" s="14"/>
    </row>
    <row r="6" spans="1:20" ht="13.9" customHeight="1" x14ac:dyDescent="0.2">
      <c r="A6" s="8"/>
      <c r="B6" s="9"/>
      <c r="C6" s="10">
        <f t="shared" si="0"/>
        <v>4</v>
      </c>
      <c r="E6" s="32" t="s">
        <v>18</v>
      </c>
      <c r="F6" s="10"/>
      <c r="G6" s="38">
        <v>74</v>
      </c>
      <c r="H6" s="38">
        <v>50</v>
      </c>
      <c r="L6" s="14"/>
      <c r="M6" s="14"/>
      <c r="N6" s="14"/>
    </row>
    <row r="7" spans="1:20" ht="13.9" customHeight="1" x14ac:dyDescent="0.2">
      <c r="A7" s="8"/>
      <c r="B7" s="9"/>
      <c r="C7" s="10">
        <f t="shared" si="0"/>
        <v>5</v>
      </c>
      <c r="E7" s="208" t="s">
        <v>19</v>
      </c>
      <c r="F7" s="209"/>
      <c r="G7" s="39">
        <v>95</v>
      </c>
      <c r="H7" s="39">
        <v>83</v>
      </c>
      <c r="L7" s="14"/>
      <c r="M7" s="14"/>
      <c r="N7" s="14"/>
    </row>
    <row r="8" spans="1:20" ht="13.9" customHeight="1" x14ac:dyDescent="0.2">
      <c r="A8" s="8"/>
      <c r="B8" s="9"/>
      <c r="C8" s="10">
        <f t="shared" si="0"/>
        <v>6</v>
      </c>
      <c r="E8" s="210"/>
      <c r="F8" s="210"/>
      <c r="G8" s="9"/>
      <c r="H8" s="15"/>
      <c r="L8" s="14"/>
      <c r="M8" s="14"/>
      <c r="N8" s="14"/>
    </row>
    <row r="9" spans="1:20" ht="13.9" customHeight="1" x14ac:dyDescent="0.2">
      <c r="A9" s="8"/>
      <c r="B9" s="9"/>
      <c r="C9" s="10">
        <f t="shared" si="0"/>
        <v>7</v>
      </c>
      <c r="I9" s="14"/>
      <c r="J9" s="14"/>
      <c r="K9" s="14"/>
    </row>
    <row r="10" spans="1:20" ht="6" customHeight="1" x14ac:dyDescent="0.2"/>
    <row r="11" spans="1:20" ht="24.75" customHeight="1" x14ac:dyDescent="0.3">
      <c r="A11" s="211" t="s">
        <v>13</v>
      </c>
      <c r="B11" s="212"/>
      <c r="C11" s="212"/>
      <c r="D11" s="212"/>
      <c r="E11" s="212"/>
      <c r="F11" s="212"/>
      <c r="G11" s="212"/>
      <c r="H11" s="212"/>
      <c r="I11" s="212"/>
      <c r="J11" s="212"/>
      <c r="K11" s="52"/>
      <c r="L11" s="52"/>
      <c r="M11" s="52"/>
    </row>
    <row r="12" spans="1:20" ht="45" customHeight="1" x14ac:dyDescent="0.2">
      <c r="A12" s="57" t="s">
        <v>3</v>
      </c>
      <c r="B12" s="57" t="s">
        <v>48</v>
      </c>
      <c r="C12" s="57" t="s">
        <v>49</v>
      </c>
      <c r="D12" s="57" t="s">
        <v>50</v>
      </c>
      <c r="E12" s="57" t="s">
        <v>51</v>
      </c>
      <c r="F12" s="57" t="s">
        <v>55</v>
      </c>
      <c r="G12" s="57" t="s">
        <v>52</v>
      </c>
      <c r="H12" s="57" t="s">
        <v>54</v>
      </c>
      <c r="I12" s="57" t="s">
        <v>56</v>
      </c>
      <c r="J12" s="51"/>
      <c r="K12" s="16"/>
      <c r="L12" s="16"/>
    </row>
    <row r="13" spans="1:20" ht="13.9" customHeight="1" x14ac:dyDescent="0.2">
      <c r="A13" s="58">
        <f>MAX(Estimator!F16*5,Estimator!F14)</f>
        <v>0</v>
      </c>
      <c r="B13" s="59" t="b">
        <f>IF(Estimator!$R$18=1,Background!G4,IF(Estimator!$R$18=2,Background!H4,IF(Estimator!$R$18=3,Background!H4)))</f>
        <v>0</v>
      </c>
      <c r="C13" s="59" t="b">
        <f>IF(Estimator!$R$18=1,Background!G5,IF(Estimator!$R$18=2,H5,IF(Estimator!$R$18=3,G5)))</f>
        <v>0</v>
      </c>
      <c r="D13" s="59" t="b">
        <f>IF(Estimator!$R$18=1,G6,IF(Estimator!$R$18=2,H6,IF(Estimator!$R$18=3,G6)))</f>
        <v>0</v>
      </c>
      <c r="E13" s="59" t="b">
        <f>IF(Estimator!$R$18=1,G7,IF(Estimator!$R$18=2,H7,IF(Estimator!$R$18=3,Background!K4)))</f>
        <v>0</v>
      </c>
      <c r="F13" s="59" t="b">
        <f>IF(Estimator!$F$20="NA", I17, IF(Estimator!$F$20=1,I18,IF(Estimator!$F$20=2,I19,IF(Estimator!$F$20=3,I20, IF(Estimator!$F$20=4,I21,IF(Estimator!$F$20=5,I22, IF(Estimator!$F$20=6,I23)))))))</f>
        <v>0</v>
      </c>
      <c r="G13" s="59" t="b">
        <f>IF(Estimator!$F$20="NA", J17, IF(Estimator!$F$20=1,J18,IF(Estimator!$F$20=2,J19,IF(Estimator!$F$20=3,J20, IF(Estimator!$F$20=4,J21,IF(Estimator!$F$20=5,J22, IF(Estimator!$F$20=6,J23)))))))</f>
        <v>0</v>
      </c>
      <c r="H13" s="59" t="b">
        <f>IF(Estimator!$F$22="NA",K17,IF(Estimator!$F$22=1,K18,IF(Estimator!$F$22=2,K19,IF(Estimator!$F$22=3,K20,IF(Estimator!$F$22,K21,IF(Estimator!$F$22=5,K22,IF(Estimator!$F$22=6,K23,IF(Estimator!$F$22=7,K23))))))))</f>
        <v>0</v>
      </c>
      <c r="I13" s="59" t="b">
        <f>IF(Estimator!$F$22="NA",L17,IF(Estimator!$F$22=1,L18,IF(Estimator!$F$22=2,L19,IF(Estimator!$F$22=3,L20,IF(Estimator!$F$22,L21,IF(Estimator!$F$22=5,L22,IF(Estimator!$F$22=6,L23,IF(Estimator!$F$22=7,L24))))))))</f>
        <v>0</v>
      </c>
      <c r="J13" s="50"/>
      <c r="K13" s="16"/>
      <c r="L13" s="50"/>
    </row>
    <row r="14" spans="1:20" ht="13.9" customHeight="1" x14ac:dyDescent="0.2">
      <c r="A14" s="41"/>
      <c r="B14" s="41"/>
      <c r="C14" s="41"/>
      <c r="D14" s="41"/>
      <c r="E14" s="41"/>
      <c r="F14" s="41"/>
      <c r="G14" s="41"/>
      <c r="H14" s="41"/>
      <c r="I14" s="41"/>
      <c r="J14" s="41"/>
      <c r="K14" s="16"/>
      <c r="L14" s="16"/>
      <c r="M14" s="16"/>
      <c r="N14" s="15"/>
      <c r="O14" s="15"/>
      <c r="P14" s="15"/>
      <c r="Q14" s="15"/>
      <c r="R14" s="15"/>
    </row>
    <row r="15" spans="1:20" ht="6" customHeight="1" thickBot="1" x14ac:dyDescent="0.25">
      <c r="A15" s="13"/>
      <c r="B15" s="9"/>
      <c r="C15" s="9"/>
      <c r="D15" s="9"/>
      <c r="E15" s="9"/>
      <c r="F15" s="9"/>
      <c r="G15" s="11"/>
      <c r="H15" s="11"/>
      <c r="I15" s="11"/>
      <c r="J15" s="11"/>
      <c r="K15" s="11"/>
    </row>
    <row r="16" spans="1:20" ht="43.5" customHeight="1" thickTop="1" thickBot="1" x14ac:dyDescent="0.3">
      <c r="A16" s="190" t="s">
        <v>25</v>
      </c>
      <c r="B16" s="191"/>
      <c r="C16" s="191"/>
      <c r="D16" s="191"/>
      <c r="E16" s="191"/>
      <c r="F16" s="191"/>
      <c r="G16" s="191"/>
      <c r="H16" s="191"/>
      <c r="I16" s="67" t="s">
        <v>53</v>
      </c>
      <c r="J16" s="67" t="s">
        <v>44</v>
      </c>
      <c r="K16" s="67" t="s">
        <v>53</v>
      </c>
      <c r="L16" s="67" t="s">
        <v>44</v>
      </c>
      <c r="M16" s="192" t="s">
        <v>9</v>
      </c>
      <c r="N16" s="192"/>
      <c r="O16" s="192"/>
      <c r="P16" s="192"/>
      <c r="Q16" s="192"/>
      <c r="R16" s="192"/>
      <c r="S16" s="192"/>
      <c r="T16" s="193"/>
    </row>
    <row r="17" spans="1:20" ht="13.9" customHeight="1" thickTop="1" x14ac:dyDescent="0.25">
      <c r="A17" s="26" t="s">
        <v>8</v>
      </c>
      <c r="B17" s="33" t="s">
        <v>5</v>
      </c>
      <c r="C17" s="33"/>
      <c r="D17" s="33"/>
      <c r="E17" s="33"/>
      <c r="F17" s="53"/>
      <c r="G17" s="33"/>
      <c r="H17" s="33"/>
      <c r="I17" s="62">
        <v>0</v>
      </c>
      <c r="J17" s="58">
        <v>0</v>
      </c>
      <c r="K17" s="59">
        <v>0</v>
      </c>
      <c r="L17" s="63">
        <v>0</v>
      </c>
      <c r="M17" s="44" t="s">
        <v>8</v>
      </c>
      <c r="N17" s="33" t="s">
        <v>5</v>
      </c>
      <c r="O17" s="33"/>
      <c r="P17" s="33"/>
      <c r="Q17" s="33"/>
      <c r="R17" s="33"/>
      <c r="S17" s="33"/>
      <c r="T17" s="34"/>
    </row>
    <row r="18" spans="1:20" ht="15" customHeight="1" x14ac:dyDescent="0.25">
      <c r="A18" s="27" t="s">
        <v>6</v>
      </c>
      <c r="B18" s="35" t="s">
        <v>68</v>
      </c>
      <c r="C18" s="35"/>
      <c r="D18" s="35"/>
      <c r="E18" s="35"/>
      <c r="F18" s="54"/>
      <c r="G18" s="35"/>
      <c r="H18" s="35"/>
      <c r="I18" s="59">
        <v>0</v>
      </c>
      <c r="J18" s="58">
        <v>0</v>
      </c>
      <c r="K18" s="59">
        <v>1</v>
      </c>
      <c r="L18" s="63">
        <v>0.25</v>
      </c>
      <c r="M18" s="45" t="s">
        <v>6</v>
      </c>
      <c r="N18" s="37" t="s">
        <v>29</v>
      </c>
      <c r="O18" s="37"/>
      <c r="P18" s="18"/>
      <c r="Q18" s="18"/>
      <c r="R18" s="18"/>
      <c r="S18" s="18"/>
      <c r="T18" s="19"/>
    </row>
    <row r="19" spans="1:20" ht="13.9" customHeight="1" x14ac:dyDescent="0.25">
      <c r="A19" s="28" t="s">
        <v>4</v>
      </c>
      <c r="B19" s="33" t="s">
        <v>26</v>
      </c>
      <c r="C19" s="33"/>
      <c r="D19" s="33"/>
      <c r="E19" s="33"/>
      <c r="F19" s="53"/>
      <c r="G19" s="33"/>
      <c r="H19" s="33"/>
      <c r="I19" s="59">
        <v>0</v>
      </c>
      <c r="J19" s="64">
        <v>0</v>
      </c>
      <c r="K19" s="59">
        <v>1</v>
      </c>
      <c r="L19" s="63">
        <v>0.8</v>
      </c>
      <c r="M19" s="46" t="s">
        <v>4</v>
      </c>
      <c r="N19" s="33" t="s">
        <v>30</v>
      </c>
      <c r="O19" s="33"/>
      <c r="P19" s="33"/>
      <c r="Q19" s="33"/>
      <c r="R19" s="33"/>
      <c r="S19" s="33"/>
      <c r="T19" s="34"/>
    </row>
    <row r="20" spans="1:20" ht="13.9" customHeight="1" x14ac:dyDescent="0.25">
      <c r="A20" s="29" t="s">
        <v>7</v>
      </c>
      <c r="B20" s="36" t="s">
        <v>28</v>
      </c>
      <c r="C20" s="36"/>
      <c r="D20" s="36"/>
      <c r="E20" s="36"/>
      <c r="F20" s="49"/>
      <c r="G20" s="36"/>
      <c r="H20" s="36"/>
      <c r="I20" s="59">
        <v>0.5</v>
      </c>
      <c r="J20" s="65">
        <v>0.25</v>
      </c>
      <c r="K20" s="59">
        <v>0.75</v>
      </c>
      <c r="L20" s="59">
        <v>0.75</v>
      </c>
      <c r="M20" s="47" t="s">
        <v>7</v>
      </c>
      <c r="N20" s="12" t="s">
        <v>31</v>
      </c>
      <c r="O20" s="12"/>
      <c r="P20" s="12"/>
      <c r="Q20" s="12"/>
      <c r="R20" s="12"/>
      <c r="S20" s="12"/>
      <c r="T20" s="20"/>
    </row>
    <row r="21" spans="1:20" ht="13.9" customHeight="1" x14ac:dyDescent="0.25">
      <c r="A21" s="28" t="s">
        <v>10</v>
      </c>
      <c r="B21" s="33" t="s">
        <v>27</v>
      </c>
      <c r="C21" s="33"/>
      <c r="D21" s="33"/>
      <c r="E21" s="33"/>
      <c r="F21" s="53"/>
      <c r="G21" s="33"/>
      <c r="H21" s="33"/>
      <c r="I21" s="59">
        <v>0.25</v>
      </c>
      <c r="J21" s="60">
        <v>0.25</v>
      </c>
      <c r="K21" s="59">
        <v>1</v>
      </c>
      <c r="L21" s="59">
        <v>0.25</v>
      </c>
      <c r="M21" s="46" t="s">
        <v>10</v>
      </c>
      <c r="N21" s="33" t="s">
        <v>39</v>
      </c>
      <c r="O21" s="33"/>
      <c r="P21" s="33"/>
      <c r="Q21" s="33"/>
      <c r="R21" s="33"/>
      <c r="S21" s="33"/>
      <c r="T21" s="34"/>
    </row>
    <row r="22" spans="1:20" ht="13.9" customHeight="1" x14ac:dyDescent="0.25">
      <c r="A22" s="29" t="s">
        <v>14</v>
      </c>
      <c r="B22" s="12" t="s">
        <v>31</v>
      </c>
      <c r="C22" s="36"/>
      <c r="D22" s="36"/>
      <c r="E22" s="36"/>
      <c r="F22" s="49"/>
      <c r="G22" s="36"/>
      <c r="H22" s="36"/>
      <c r="I22" s="59">
        <v>0.75</v>
      </c>
      <c r="J22" s="60">
        <v>0.75</v>
      </c>
      <c r="K22" s="59">
        <v>1</v>
      </c>
      <c r="L22" s="59">
        <v>0.25</v>
      </c>
      <c r="M22" s="47" t="s">
        <v>14</v>
      </c>
      <c r="N22" s="213" t="s">
        <v>32</v>
      </c>
      <c r="O22" s="213"/>
      <c r="P22" s="213"/>
      <c r="Q22" s="213"/>
      <c r="R22" s="213"/>
      <c r="S22" s="213"/>
      <c r="T22" s="214"/>
    </row>
    <row r="23" spans="1:20" ht="13.9" customHeight="1" thickBot="1" x14ac:dyDescent="0.3">
      <c r="A23" s="30" t="s">
        <v>42</v>
      </c>
      <c r="B23" s="31" t="s">
        <v>41</v>
      </c>
      <c r="C23" s="31"/>
      <c r="D23" s="31"/>
      <c r="E23" s="31"/>
      <c r="F23" s="55"/>
      <c r="G23" s="31"/>
      <c r="H23" s="31"/>
      <c r="I23" s="59">
        <v>0.5</v>
      </c>
      <c r="J23" s="60">
        <v>0.25</v>
      </c>
      <c r="K23" s="59">
        <v>1</v>
      </c>
      <c r="L23" s="59">
        <v>0.25</v>
      </c>
      <c r="M23" s="46" t="s">
        <v>42</v>
      </c>
      <c r="N23" s="24" t="s">
        <v>40</v>
      </c>
      <c r="O23" s="24"/>
      <c r="P23" s="24"/>
      <c r="Q23" s="24"/>
      <c r="R23" s="24"/>
      <c r="S23" s="24"/>
      <c r="T23" s="25"/>
    </row>
    <row r="24" spans="1:20" ht="15.75" customHeight="1" thickBot="1" x14ac:dyDescent="0.3">
      <c r="A24" s="1"/>
      <c r="B24" s="1"/>
      <c r="C24" s="1"/>
      <c r="D24" s="1"/>
      <c r="E24" s="1"/>
      <c r="F24" s="3"/>
      <c r="G24" s="1"/>
      <c r="H24" s="1"/>
      <c r="I24" s="59"/>
      <c r="J24" s="66"/>
      <c r="K24" s="59">
        <v>1</v>
      </c>
      <c r="L24" s="59">
        <v>0.8</v>
      </c>
      <c r="M24" s="61" t="s">
        <v>33</v>
      </c>
      <c r="N24" s="21" t="s">
        <v>34</v>
      </c>
      <c r="O24" s="22"/>
      <c r="P24" s="22"/>
      <c r="Q24" s="22"/>
      <c r="R24" s="22"/>
      <c r="S24" s="22"/>
      <c r="T24" s="23"/>
    </row>
    <row r="25" spans="1:20" ht="13.9" customHeight="1" thickTop="1" x14ac:dyDescent="0.25">
      <c r="I25" s="48"/>
      <c r="J25" s="49"/>
    </row>
    <row r="26" spans="1:20" ht="13.9" customHeight="1" x14ac:dyDescent="0.2">
      <c r="I26" s="48"/>
      <c r="J26" s="50"/>
    </row>
    <row r="27" spans="1:20" ht="13.9" customHeight="1" x14ac:dyDescent="0.2">
      <c r="I27" s="48"/>
      <c r="J27" s="50"/>
    </row>
    <row r="28" spans="1:20" ht="13.9" customHeight="1" x14ac:dyDescent="0.2">
      <c r="I28" s="48"/>
      <c r="J28" s="50"/>
    </row>
    <row r="29" spans="1:20" ht="13.9" customHeight="1" x14ac:dyDescent="0.2">
      <c r="I29" s="48"/>
      <c r="J29" s="9"/>
    </row>
    <row r="30" spans="1:20" ht="13.9" customHeight="1" x14ac:dyDescent="0.2">
      <c r="I30" s="48"/>
      <c r="J30" s="9"/>
    </row>
    <row r="31" spans="1:20" ht="13.9" customHeight="1" x14ac:dyDescent="0.2">
      <c r="I31" s="48"/>
      <c r="J31" s="9"/>
    </row>
    <row r="32" spans="1:20" ht="13.9" customHeight="1" x14ac:dyDescent="0.2">
      <c r="I32" s="48"/>
      <c r="J32" s="9"/>
    </row>
    <row r="33" spans="1:10" ht="13.9" customHeight="1" x14ac:dyDescent="0.2">
      <c r="I33" s="48"/>
      <c r="J33" s="48"/>
    </row>
    <row r="34" spans="1:10" ht="13.9" customHeight="1" x14ac:dyDescent="0.2">
      <c r="A34" s="194"/>
      <c r="B34" s="194"/>
      <c r="C34" s="194"/>
      <c r="D34" s="194"/>
      <c r="E34" s="17"/>
    </row>
    <row r="35" spans="1:10" x14ac:dyDescent="0.2">
      <c r="A35" s="16"/>
      <c r="B35" s="16"/>
      <c r="C35" s="16"/>
      <c r="D35" s="16"/>
      <c r="E35" s="16"/>
      <c r="F35" s="50"/>
      <c r="G35" s="16"/>
      <c r="H35" s="16"/>
    </row>
  </sheetData>
  <mergeCells count="12">
    <mergeCell ref="A16:H16"/>
    <mergeCell ref="M16:T16"/>
    <mergeCell ref="A34:D34"/>
    <mergeCell ref="A1:C1"/>
    <mergeCell ref="E3:F3"/>
    <mergeCell ref="E4:F4"/>
    <mergeCell ref="E5:F5"/>
    <mergeCell ref="E1:H2"/>
    <mergeCell ref="E7:F7"/>
    <mergeCell ref="E8:F8"/>
    <mergeCell ref="A11:J11"/>
    <mergeCell ref="N22:T22"/>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Estimator</vt:lpstr>
      <vt:lpstr>Background</vt:lpstr>
      <vt:lpstr>Estimator!Print_Area</vt:lpstr>
    </vt:vector>
  </TitlesOfParts>
  <Company>University of Minnesota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OSTP</dc:creator>
  <cp:lastModifiedBy>Donna Caughey</cp:lastModifiedBy>
  <cp:lastPrinted>2014-06-03T10:19:46Z</cp:lastPrinted>
  <dcterms:created xsi:type="dcterms:W3CDTF">2012-05-22T12:26:57Z</dcterms:created>
  <dcterms:modified xsi:type="dcterms:W3CDTF">2014-06-16T13:39:55Z</dcterms:modified>
</cp:coreProperties>
</file>